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ChechetkinaAE\Desktop\Рабочая папка Саша\Раскрытие\ИП\NET.INV\2024\1кв\"/>
    </mc:Choice>
  </mc:AlternateContent>
  <xr:revisionPtr revIDLastSave="0" documentId="8_{7026BD39-99A7-4C9A-BF3C-0689E888608B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20 исп.фин.плана " sheetId="10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20 исп.фин.плана '!$A$1:$T$34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20 исп.фин.плана '!$A$1:$H$460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3" i="10" l="1"/>
  <c r="E443" i="10"/>
  <c r="D443" i="10"/>
  <c r="E305" i="10"/>
  <c r="E301" i="10"/>
  <c r="E265" i="10"/>
  <c r="E139" i="10"/>
  <c r="E109" i="10"/>
  <c r="E87" i="10"/>
  <c r="E115" i="10"/>
  <c r="E145" i="10"/>
  <c r="E154" i="10"/>
  <c r="E153" i="10"/>
  <c r="I133" i="10"/>
  <c r="D153" i="10"/>
  <c r="E95" i="10"/>
  <c r="E123" i="10"/>
  <c r="E147" i="10"/>
  <c r="E160" i="10"/>
  <c r="E81" i="10"/>
  <c r="E97" i="10"/>
  <c r="D95" i="10"/>
  <c r="I31" i="10"/>
  <c r="I34" i="10" s="1"/>
  <c r="D81" i="10"/>
  <c r="D53" i="10"/>
  <c r="E60" i="10"/>
  <c r="E68" i="10"/>
  <c r="E62" i="10"/>
  <c r="E44" i="10"/>
  <c r="E52" i="10" s="1"/>
  <c r="E38" i="10" s="1"/>
  <c r="E37" i="10"/>
  <c r="I29" i="10" s="1"/>
  <c r="E31" i="10"/>
  <c r="E23" i="10" s="1"/>
  <c r="E29" i="10"/>
  <c r="D375" i="10"/>
  <c r="D305" i="10"/>
  <c r="E203" i="10"/>
  <c r="D203" i="10"/>
  <c r="D211" i="10"/>
  <c r="D210" i="10" s="1"/>
  <c r="E199" i="10"/>
  <c r="D199" i="10"/>
  <c r="E190" i="10"/>
  <c r="D190" i="10"/>
  <c r="D173" i="10"/>
  <c r="D70" i="10" l="1"/>
  <c r="D97" i="10"/>
  <c r="D87" i="10"/>
  <c r="D38" i="10"/>
  <c r="D72" i="10" l="1"/>
  <c r="D68" i="10"/>
  <c r="D62" i="10"/>
  <c r="D37" i="10"/>
  <c r="E184" i="10" l="1"/>
  <c r="F375" i="10"/>
  <c r="E375" i="10"/>
  <c r="D265" i="10"/>
  <c r="D301" i="10"/>
  <c r="D187" i="10"/>
  <c r="D184" i="10"/>
  <c r="D103" i="10"/>
  <c r="D96" i="10" s="1"/>
  <c r="I25" i="10" l="1"/>
  <c r="J25" i="10" s="1"/>
  <c r="E173" i="10"/>
  <c r="E175" i="10"/>
  <c r="D243" i="10"/>
  <c r="I24" i="10" l="1"/>
  <c r="J24" i="10" s="1"/>
  <c r="I23" i="10"/>
  <c r="J23" i="10" s="1"/>
  <c r="D123" i="10"/>
  <c r="D138" i="10" s="1"/>
  <c r="D175" i="10"/>
  <c r="D77" i="10"/>
  <c r="D73" i="10"/>
  <c r="D200" i="10"/>
  <c r="D67" i="10"/>
  <c r="D198" i="10"/>
  <c r="D56" i="10"/>
  <c r="D55" i="10" s="1"/>
  <c r="E103" i="10"/>
  <c r="E96" i="10" s="1"/>
  <c r="E311" i="10"/>
  <c r="E186" i="10"/>
  <c r="E200" i="10"/>
  <c r="E195" i="10"/>
  <c r="E39" i="10"/>
  <c r="D115" i="10" l="1"/>
  <c r="E70" i="10"/>
  <c r="E77" i="10"/>
  <c r="E73" i="10"/>
  <c r="D130" i="10" l="1"/>
  <c r="D167" i="10"/>
  <c r="D311" i="10"/>
  <c r="E198" i="10"/>
  <c r="E89" i="10"/>
  <c r="E117" i="10" s="1"/>
  <c r="D145" i="10" l="1"/>
  <c r="E56" i="10"/>
  <c r="E55" i="10" s="1"/>
  <c r="E187" i="10" s="1"/>
  <c r="E167" i="10"/>
  <c r="F115" i="10" l="1"/>
  <c r="E53" i="10"/>
  <c r="I52" i="10" s="1"/>
  <c r="D400" i="10" l="1"/>
  <c r="D399" i="10" s="1"/>
  <c r="D374" i="10" s="1"/>
  <c r="D373" i="10" s="1"/>
  <c r="E197" i="10" l="1"/>
  <c r="E196" i="10" s="1"/>
  <c r="E202" i="10" s="1"/>
  <c r="E400" i="10"/>
  <c r="E350" i="10"/>
  <c r="E348" i="10"/>
  <c r="E343" i="10"/>
  <c r="E185" i="10" l="1"/>
  <c r="E242" i="10" s="1"/>
  <c r="D39" i="10"/>
  <c r="D24" i="10" l="1"/>
  <c r="D23" i="10" s="1"/>
  <c r="D109" i="10" s="1"/>
  <c r="D160" i="10" s="1"/>
  <c r="D89" i="10"/>
  <c r="D117" i="10" l="1"/>
  <c r="D132" i="10" s="1"/>
  <c r="D124" i="10" s="1"/>
  <c r="I156" i="10"/>
  <c r="D197" i="10" l="1"/>
  <c r="D196" i="10" s="1"/>
  <c r="D147" i="10"/>
  <c r="D139" i="10" s="1"/>
  <c r="D165" i="10"/>
  <c r="F200" i="10"/>
  <c r="G200" i="10" s="1"/>
  <c r="F199" i="10"/>
  <c r="G199" i="10" s="1"/>
  <c r="F190" i="10"/>
  <c r="G190" i="10" s="1"/>
  <c r="F184" i="10"/>
  <c r="G184" i="10" s="1"/>
  <c r="F317" i="10"/>
  <c r="F316" i="10"/>
  <c r="F315" i="10"/>
  <c r="F314" i="10"/>
  <c r="F313" i="10"/>
  <c r="F312" i="10"/>
  <c r="F310" i="10"/>
  <c r="F309" i="10"/>
  <c r="F308" i="10"/>
  <c r="F307" i="10"/>
  <c r="F306" i="10"/>
  <c r="F304" i="10"/>
  <c r="F303" i="10"/>
  <c r="F302" i="10"/>
  <c r="F301" i="10"/>
  <c r="F300" i="10"/>
  <c r="F299" i="10"/>
  <c r="F298" i="10"/>
  <c r="F297" i="10"/>
  <c r="F296" i="10"/>
  <c r="F295" i="10"/>
  <c r="F294" i="10"/>
  <c r="F293" i="10"/>
  <c r="F292" i="10"/>
  <c r="F291" i="10"/>
  <c r="F290" i="10"/>
  <c r="F288" i="10"/>
  <c r="F287" i="10"/>
  <c r="F286" i="10"/>
  <c r="F285" i="10"/>
  <c r="F284" i="10"/>
  <c r="F283" i="10"/>
  <c r="G283" i="10" s="1"/>
  <c r="F282" i="10"/>
  <c r="F281" i="10"/>
  <c r="F280" i="10"/>
  <c r="F279" i="10"/>
  <c r="F278" i="10"/>
  <c r="F277" i="10"/>
  <c r="F276" i="10"/>
  <c r="F275" i="10"/>
  <c r="F274" i="10"/>
  <c r="F273" i="10"/>
  <c r="F272" i="10"/>
  <c r="F271" i="10"/>
  <c r="F270" i="10"/>
  <c r="F269" i="10"/>
  <c r="F268" i="10"/>
  <c r="F267" i="10"/>
  <c r="F266" i="10"/>
  <c r="F265" i="10"/>
  <c r="G265" i="10" s="1"/>
  <c r="F264" i="10"/>
  <c r="F263" i="10"/>
  <c r="F262" i="10"/>
  <c r="F261" i="10"/>
  <c r="F260" i="10"/>
  <c r="F259" i="10"/>
  <c r="F258" i="10"/>
  <c r="F257" i="10"/>
  <c r="F256" i="10"/>
  <c r="F255" i="10"/>
  <c r="F254" i="10"/>
  <c r="G254" i="10" s="1"/>
  <c r="F249" i="10"/>
  <c r="F248" i="10"/>
  <c r="F247" i="10"/>
  <c r="F245" i="10"/>
  <c r="F244" i="10"/>
  <c r="F241" i="10"/>
  <c r="F240" i="10"/>
  <c r="F239" i="10"/>
  <c r="E444" i="10"/>
  <c r="F406" i="10"/>
  <c r="G406" i="10" s="1"/>
  <c r="F367" i="10"/>
  <c r="F366" i="10"/>
  <c r="F365" i="10"/>
  <c r="F364" i="10"/>
  <c r="F363" i="10"/>
  <c r="F362" i="10"/>
  <c r="F361" i="10"/>
  <c r="F360" i="10"/>
  <c r="F359" i="10"/>
  <c r="F358" i="10"/>
  <c r="F357" i="10"/>
  <c r="F355" i="10"/>
  <c r="F354" i="10"/>
  <c r="F353" i="10"/>
  <c r="F352" i="10"/>
  <c r="F349" i="10"/>
  <c r="G349" i="10" s="1"/>
  <c r="F347" i="10"/>
  <c r="F346" i="10"/>
  <c r="F345" i="10"/>
  <c r="G345" i="10" s="1"/>
  <c r="F344" i="10"/>
  <c r="G344" i="10" s="1"/>
  <c r="F342" i="10"/>
  <c r="F341" i="10"/>
  <c r="F340" i="10"/>
  <c r="G340" i="10" s="1"/>
  <c r="F223" i="10"/>
  <c r="F222" i="10"/>
  <c r="F204" i="10"/>
  <c r="G204" i="10" s="1"/>
  <c r="F198" i="10"/>
  <c r="G198" i="10" s="1"/>
  <c r="F196" i="10"/>
  <c r="G196" i="10" s="1"/>
  <c r="F195" i="10"/>
  <c r="G195" i="10" s="1"/>
  <c r="F194" i="10"/>
  <c r="G194" i="10" s="1"/>
  <c r="F189" i="10"/>
  <c r="F186" i="10"/>
  <c r="F175" i="10"/>
  <c r="G175" i="10" s="1"/>
  <c r="F152" i="10"/>
  <c r="F151" i="10"/>
  <c r="F150" i="10"/>
  <c r="F149" i="10"/>
  <c r="F148" i="10"/>
  <c r="F146" i="10"/>
  <c r="F144" i="10"/>
  <c r="F143" i="10"/>
  <c r="F142" i="10"/>
  <c r="F141" i="10"/>
  <c r="F140" i="10"/>
  <c r="F137" i="10"/>
  <c r="F136" i="10"/>
  <c r="F135" i="10"/>
  <c r="F134" i="10"/>
  <c r="F133" i="10"/>
  <c r="F131" i="10"/>
  <c r="F129" i="10"/>
  <c r="F128" i="10"/>
  <c r="F127" i="10"/>
  <c r="F126" i="10"/>
  <c r="F125" i="10"/>
  <c r="F122" i="10"/>
  <c r="F121" i="10"/>
  <c r="F119" i="10"/>
  <c r="F118" i="10"/>
  <c r="F116" i="10"/>
  <c r="F114" i="10"/>
  <c r="F113" i="10"/>
  <c r="F112" i="10"/>
  <c r="F111" i="10"/>
  <c r="F110" i="10"/>
  <c r="F108" i="10"/>
  <c r="G108" i="10" s="1"/>
  <c r="F107" i="10"/>
  <c r="F106" i="10"/>
  <c r="F105" i="10"/>
  <c r="F104" i="10"/>
  <c r="F103" i="10"/>
  <c r="G103" i="10" s="1"/>
  <c r="F102" i="10"/>
  <c r="G102" i="10" s="1"/>
  <c r="F101" i="10"/>
  <c r="F100" i="10"/>
  <c r="F99" i="10"/>
  <c r="G99" i="10" s="1"/>
  <c r="F98" i="10"/>
  <c r="F97" i="10"/>
  <c r="G97" i="10" s="1"/>
  <c r="F94" i="10"/>
  <c r="F93" i="10"/>
  <c r="F92" i="10"/>
  <c r="F91" i="10"/>
  <c r="F90" i="10"/>
  <c r="F88" i="10"/>
  <c r="F86" i="10"/>
  <c r="F85" i="10"/>
  <c r="F84" i="10"/>
  <c r="F83" i="10"/>
  <c r="F82" i="10"/>
  <c r="F80" i="10"/>
  <c r="F79" i="10"/>
  <c r="F78" i="10"/>
  <c r="G78" i="10" s="1"/>
  <c r="F77" i="10"/>
  <c r="G77" i="10" s="1"/>
  <c r="F76" i="10"/>
  <c r="F75" i="10"/>
  <c r="G75" i="10" s="1"/>
  <c r="F74" i="10"/>
  <c r="G74" i="10" s="1"/>
  <c r="F73" i="10"/>
  <c r="G73" i="10" s="1"/>
  <c r="F72" i="10"/>
  <c r="G72" i="10" s="1"/>
  <c r="F71" i="10"/>
  <c r="G71" i="10" s="1"/>
  <c r="F70" i="10"/>
  <c r="G70" i="10" s="1"/>
  <c r="F69" i="10"/>
  <c r="G69" i="10" s="1"/>
  <c r="F68" i="10"/>
  <c r="G68" i="10" s="1"/>
  <c r="F67" i="10"/>
  <c r="F66" i="10"/>
  <c r="F65" i="10"/>
  <c r="F64" i="10"/>
  <c r="F63" i="10"/>
  <c r="F62" i="10"/>
  <c r="F61" i="10"/>
  <c r="F60" i="10"/>
  <c r="G60" i="10" s="1"/>
  <c r="F59" i="10"/>
  <c r="G59" i="10" s="1"/>
  <c r="F58" i="10"/>
  <c r="F57" i="10"/>
  <c r="G57" i="10" s="1"/>
  <c r="F56" i="10"/>
  <c r="G56" i="10" s="1"/>
  <c r="F54" i="10"/>
  <c r="G54" i="10" s="1"/>
  <c r="F52" i="10"/>
  <c r="G52" i="10" s="1"/>
  <c r="F51" i="10"/>
  <c r="F50" i="10"/>
  <c r="F49" i="10"/>
  <c r="F48" i="10"/>
  <c r="F47" i="10"/>
  <c r="F46" i="10"/>
  <c r="G46" i="10" s="1"/>
  <c r="F45" i="10"/>
  <c r="F44" i="10"/>
  <c r="G44" i="10" s="1"/>
  <c r="F43" i="10"/>
  <c r="F42" i="10"/>
  <c r="F41" i="10"/>
  <c r="F40" i="10"/>
  <c r="F39" i="10"/>
  <c r="F37" i="10"/>
  <c r="G37" i="10" s="1"/>
  <c r="F36" i="10"/>
  <c r="F35" i="10"/>
  <c r="F34" i="10"/>
  <c r="F33" i="10"/>
  <c r="F32" i="10"/>
  <c r="F31" i="10"/>
  <c r="G31" i="10" s="1"/>
  <c r="F30" i="10"/>
  <c r="F29" i="10"/>
  <c r="G29" i="10" s="1"/>
  <c r="F28" i="10"/>
  <c r="F27" i="10"/>
  <c r="F26" i="10"/>
  <c r="F25" i="10"/>
  <c r="F197" i="10" l="1"/>
  <c r="G197" i="10" s="1"/>
  <c r="I140" i="10"/>
  <c r="D154" i="10"/>
  <c r="D202" i="10"/>
  <c r="D185" i="10" s="1"/>
  <c r="D242" i="10" s="1"/>
  <c r="D250" i="10" s="1"/>
  <c r="F343" i="10"/>
  <c r="G343" i="10" s="1"/>
  <c r="F130" i="10"/>
  <c r="G130" i="10" s="1"/>
  <c r="F400" i="10"/>
  <c r="G400" i="10" s="1"/>
  <c r="F289" i="10"/>
  <c r="F117" i="10"/>
  <c r="G117" i="10" s="1"/>
  <c r="F147" i="10"/>
  <c r="G147" i="10" s="1"/>
  <c r="F38" i="10"/>
  <c r="G38" i="10" s="1"/>
  <c r="F348" i="10"/>
  <c r="G348" i="10" s="1"/>
  <c r="E399" i="10"/>
  <c r="E374" i="10" s="1"/>
  <c r="E373" i="10" s="1"/>
  <c r="F246" i="10"/>
  <c r="F311" i="10"/>
  <c r="G311" i="10" s="1"/>
  <c r="F23" i="10"/>
  <c r="G23" i="10" s="1"/>
  <c r="F87" i="10"/>
  <c r="G87" i="10" s="1"/>
  <c r="F89" i="10"/>
  <c r="G89" i="10" s="1"/>
  <c r="F203" i="10"/>
  <c r="G203" i="10" s="1"/>
  <c r="F350" i="10"/>
  <c r="G350" i="10" s="1"/>
  <c r="F95" i="10"/>
  <c r="G95" i="10" s="1"/>
  <c r="G115" i="10"/>
  <c r="F24" i="10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E211" i="10" l="1"/>
  <c r="F53" i="10"/>
  <c r="G53" i="10" s="1"/>
  <c r="F145" i="10"/>
  <c r="G145" i="10" s="1"/>
  <c r="F187" i="10"/>
  <c r="G187" i="10" s="1"/>
  <c r="F132" i="10"/>
  <c r="G132" i="10" s="1"/>
  <c r="F55" i="10"/>
  <c r="G55" i="10" s="1"/>
  <c r="F305" i="10"/>
  <c r="F96" i="10"/>
  <c r="G96" i="10" s="1"/>
  <c r="F399" i="10"/>
  <c r="G399" i="10" s="1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E210" i="10" l="1"/>
  <c r="E243" i="10" s="1"/>
  <c r="E250" i="10" s="1"/>
  <c r="F211" i="10"/>
  <c r="G211" i="10" s="1"/>
  <c r="F210" i="10"/>
  <c r="G210" i="10" s="1"/>
  <c r="F81" i="10"/>
  <c r="G81" i="10" s="1"/>
  <c r="F374" i="10"/>
  <c r="G374" i="10" s="1"/>
  <c r="F373" i="10"/>
  <c r="G373" i="10" s="1"/>
  <c r="F123" i="10"/>
  <c r="G123" i="10" s="1"/>
  <c r="F138" i="10"/>
  <c r="G138" i="10" s="1"/>
  <c r="F124" i="10"/>
  <c r="G124" i="10" s="1"/>
  <c r="N20" i="3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F243" i="10" l="1"/>
  <c r="F160" i="10"/>
  <c r="G160" i="10" s="1"/>
  <c r="F165" i="10"/>
  <c r="F153" i="10"/>
  <c r="G153" i="10" s="1"/>
  <c r="F109" i="10"/>
  <c r="G109" i="10" s="1"/>
  <c r="F139" i="10"/>
  <c r="G139" i="10" s="1"/>
  <c r="F155" i="10"/>
  <c r="G155" i="10" s="1"/>
  <c r="C19" i="1"/>
  <c r="D19" i="1" l="1"/>
  <c r="F202" i="10" l="1"/>
  <c r="G202" i="10" s="1"/>
  <c r="F250" i="10" l="1"/>
  <c r="G250" i="10" s="1"/>
  <c r="F242" i="10"/>
  <c r="G242" i="10" s="1"/>
  <c r="F185" i="10"/>
  <c r="G185" i="10" s="1"/>
  <c r="F173" i="10" l="1"/>
  <c r="G173" i="10" s="1"/>
  <c r="F167" i="10"/>
  <c r="G167" i="10" s="1"/>
</calcChain>
</file>

<file path=xl/sharedStrings.xml><?xml version="1.0" encoding="utf-8"?>
<sst xmlns="http://schemas.openxmlformats.org/spreadsheetml/2006/main" count="4100" uniqueCount="835">
  <si>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</si>
  <si>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</si>
  <si>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</si>
  <si>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</si>
  <si>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</si>
  <si>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</si>
  <si>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</si>
  <si>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</si>
  <si>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</si>
  <si>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</si>
  <si>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</si>
  <si>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</si>
  <si>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</si>
  <si>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</si>
  <si>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</si>
  <si>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</si>
  <si>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</si>
  <si>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</si>
  <si>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</si>
  <si>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</si>
  <si>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</si>
  <si>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</si>
  <si>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</si>
  <si>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</si>
  <si>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</si>
  <si>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</si>
  <si>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</si>
  <si>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</si>
  <si>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</si>
  <si>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</si>
  <si>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</si>
  <si>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</si>
  <si>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</si>
  <si>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</si>
  <si>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</si>
  <si>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</si>
  <si>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</si>
  <si>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</si>
  <si>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</si>
  <si>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</si>
  <si>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</si>
  <si>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</si>
  <si>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</si>
  <si>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</si>
  <si>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</si>
  <si>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</si>
  <si>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</si>
  <si>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</si>
  <si>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</si>
  <si>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</si>
  <si>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</si>
  <si>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</si>
  <si>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</si>
  <si>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</si>
  <si>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</si>
  <si>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</si>
  <si>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</si>
  <si>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</si>
  <si>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</si>
  <si>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</si>
  <si>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</si>
  <si>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</si>
  <si>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</si>
  <si>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</si>
  <si>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</si>
  <si>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</si>
  <si>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</si>
  <si>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</si>
  <si>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</si>
  <si>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</si>
  <si>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</si>
  <si>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</si>
  <si>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</si>
  <si>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</si>
  <si>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</si>
  <si>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</si>
  <si>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</si>
  <si>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</si>
  <si>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</si>
  <si>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</si>
  <si>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</si>
  <si>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</si>
  <si>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</si>
  <si>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</si>
  <si>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</si>
  <si>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</si>
  <si>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</si>
  <si>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</si>
  <si>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</si>
  <si>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</si>
  <si>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</si>
  <si>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</si>
  <si>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</si>
  <si>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</si>
  <si>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</si>
  <si>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</si>
  <si>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</si>
  <si>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</si>
  <si>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</si>
  <si>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</si>
  <si>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</si>
  <si>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</si>
  <si>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</si>
  <si>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</si>
  <si>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</si>
  <si>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</si>
  <si>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</si>
  <si>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</si>
  <si>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</si>
  <si>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</si>
  <si>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</si>
  <si>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</si>
  <si>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</si>
  <si>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</si>
  <si>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</si>
  <si>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</si>
  <si>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</si>
  <si>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</si>
  <si>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</si>
  <si>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</si>
  <si>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</si>
  <si>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</si>
  <si>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</si>
  <si>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</si>
  <si>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</si>
  <si>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</si>
  <si>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</si>
  <si>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</si>
  <si>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</si>
  <si>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</si>
  <si>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</si>
  <si>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</si>
  <si>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</si>
  <si>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</si>
  <si>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</si>
  <si>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</si>
  <si>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</si>
  <si>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</si>
  <si>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</si>
  <si>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</si>
  <si>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</si>
  <si>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</si>
  <si>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</si>
  <si>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</si>
  <si>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</si>
  <si>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</si>
  <si>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</si>
  <si>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</si>
  <si>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</si>
  <si>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</si>
  <si>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</si>
  <si>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</si>
  <si>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</si>
  <si>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</si>
  <si>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</si>
  <si>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</si>
  <si>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</si>
  <si>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</si>
  <si>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</si>
  <si>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</si>
  <si>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</si>
  <si>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</si>
  <si>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</si>
  <si>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</si>
  <si>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</si>
  <si>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</si>
  <si>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</si>
  <si>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</si>
  <si>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</si>
  <si>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</si>
  <si>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</si>
  <si>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</si>
  <si>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</si>
  <si>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</si>
  <si>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</si>
  <si>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</si>
  <si>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</si>
  <si>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</si>
  <si>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</si>
  <si>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</si>
  <si>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</si>
  <si>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</si>
  <si>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</si>
  <si>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</si>
  <si>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</si>
  <si>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</si>
  <si>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</si>
  <si>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</si>
  <si>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</si>
  <si>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</si>
  <si>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</si>
  <si>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</si>
  <si>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</si>
  <si>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</si>
  <si>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</si>
  <si>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</si>
  <si>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</si>
  <si>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</si>
  <si>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</si>
  <si>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</si>
  <si>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</si>
  <si>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</si>
  <si>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</si>
  <si>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</si>
  <si>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</si>
  <si>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</si>
  <si>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</si>
  <si>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</si>
  <si>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</si>
  <si>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</si>
  <si>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</si>
  <si>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</si>
  <si>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</si>
  <si>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</si>
  <si>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</si>
  <si>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</si>
  <si>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</si>
  <si>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</si>
  <si>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</si>
  <si>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</si>
  <si>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</si>
  <si>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</si>
  <si>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</si>
  <si>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</si>
  <si>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</si>
  <si>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</si>
  <si>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</si>
  <si>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</si>
  <si>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</si>
  <si>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</si>
  <si>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</si>
  <si>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</si>
  <si>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</si>
  <si>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</si>
  <si>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</si>
  <si>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</si>
  <si>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</si>
  <si>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</si>
  <si>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</si>
  <si>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</si>
  <si>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</si>
  <si>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</si>
  <si>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</si>
  <si>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</si>
  <si>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</si>
  <si>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</si>
  <si>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</si>
  <si>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</si>
  <si>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</si>
  <si>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</si>
  <si>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</si>
  <si>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</si>
  <si>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</si>
  <si>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</si>
  <si>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</si>
  <si>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</si>
  <si>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</si>
  <si>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</si>
  <si>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</si>
  <si>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</si>
  <si>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</si>
  <si>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</si>
  <si>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</si>
  <si>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</si>
  <si>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</si>
  <si>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</si>
  <si>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</si>
  <si>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</si>
  <si>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</si>
  <si>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</si>
  <si>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</si>
  <si>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</si>
  <si>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</si>
  <si>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</si>
  <si>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</si>
  <si>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</si>
  <si>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</si>
  <si>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</si>
  <si>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</si>
  <si>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</si>
  <si>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</si>
  <si>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</si>
  <si>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</si>
  <si>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</si>
  <si>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</si>
  <si>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</si>
  <si>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</si>
  <si>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</si>
  <si>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</si>
  <si>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</si>
  <si>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</si>
  <si>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</si>
  <si>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</si>
  <si>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</si>
  <si>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</si>
  <si>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</si>
  <si>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</si>
  <si>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</si>
  <si>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</si>
  <si>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</si>
  <si>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</si>
  <si>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</si>
  <si>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</si>
  <si>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</si>
  <si>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</si>
  <si>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</si>
  <si>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</si>
  <si>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</si>
  <si>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</si>
  <si>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</si>
  <si>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</si>
  <si>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</si>
  <si>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</si>
  <si>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</si>
  <si>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</si>
  <si>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</si>
  <si>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</si>
  <si>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</si>
  <si>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</si>
  <si>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</si>
  <si>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</si>
  <si>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</si>
  <si>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</si>
  <si>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</si>
  <si>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</si>
  <si>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</si>
  <si>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</si>
  <si>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</si>
  <si>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</si>
  <si>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</si>
  <si>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</si>
  <si>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</si>
  <si>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</si>
  <si>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</si>
  <si>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</si>
  <si>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</si>
  <si>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</si>
  <si>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</si>
  <si>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</si>
  <si>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</si>
  <si>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</si>
  <si>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</si>
  <si>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</si>
  <si>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</si>
  <si>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</si>
  <si>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</si>
  <si>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</si>
  <si>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</si>
  <si>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</si>
  <si>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</si>
  <si>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</si>
  <si>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</si>
  <si>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</si>
  <si>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</si>
  <si>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</si>
  <si>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</si>
  <si>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</si>
  <si>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</si>
  <si>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</si>
  <si>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</si>
  <si>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</si>
  <si>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</si>
  <si>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</si>
  <si>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</si>
  <si>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</si>
  <si>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</si>
  <si>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</si>
  <si>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</si>
  <si>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</si>
  <si>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</si>
  <si>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</si>
  <si>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</si>
  <si>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</si>
  <si>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</si>
  <si>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</si>
  <si>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</si>
  <si>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</si>
  <si>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</si>
  <si>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</si>
  <si>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</si>
  <si>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</si>
  <si>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</si>
  <si>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</si>
  <si>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</si>
  <si>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</si>
  <si>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</si>
  <si>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</si>
  <si>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</si>
  <si>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</si>
  <si>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</si>
  <si>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</si>
  <si>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</si>
  <si>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</si>
  <si>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</si>
  <si>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</si>
  <si>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</si>
  <si>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</si>
  <si>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</si>
  <si>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</si>
  <si>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</si>
  <si>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</si>
  <si>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</si>
  <si>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</si>
  <si>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</si>
  <si>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</si>
  <si>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</si>
  <si>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</si>
  <si>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</si>
  <si>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</si>
  <si>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</si>
  <si>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</si>
  <si>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</si>
  <si>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</si>
  <si>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</si>
  <si>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</si>
  <si>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</si>
  <si>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</si>
  <si>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</si>
  <si>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</si>
  <si>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</si>
  <si>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</si>
  <si>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</si>
  <si>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</si>
  <si>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</si>
  <si>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</si>
  <si>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</si>
  <si>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</si>
  <si>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</si>
  <si>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</si>
  <si>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</si>
  <si>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</si>
  <si>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</si>
  <si>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</si>
  <si>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</si>
  <si>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</si>
  <si>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</si>
  <si>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</si>
  <si>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</si>
  <si>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</si>
  <si>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</si>
  <si>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</si>
  <si>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</si>
  <si>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</si>
  <si>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</si>
  <si>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</si>
  <si>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</si>
  <si>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</si>
  <si>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</si>
  <si>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</si>
  <si>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</si>
  <si>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</si>
  <si>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</si>
  <si>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</si>
  <si>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</si>
  <si>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</si>
  <si>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</si>
  <si>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</si>
  <si>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</si>
  <si>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</si>
  <si>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</si>
  <si>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</si>
  <si>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</si>
  <si>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</si>
  <si>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</si>
  <si>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</si>
  <si>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</si>
  <si>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</si>
  <si>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</si>
  <si>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</si>
  <si>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</si>
  <si>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</si>
  <si>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</si>
  <si>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</si>
  <si>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</si>
  <si>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</si>
  <si>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</si>
  <si>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</si>
  <si>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</si>
  <si>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</si>
  <si>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</si>
  <si>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</si>
  <si>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</si>
  <si>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</si>
  <si>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</si>
  <si>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</si>
  <si>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</si>
  <si>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</si>
  <si>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</si>
  <si>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</si>
  <si>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</si>
  <si>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</si>
  <si>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</si>
  <si>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</si>
  <si>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</si>
  <si>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</si>
  <si>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</si>
  <si>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</si>
  <si>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</si>
  <si>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</si>
  <si>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</si>
  <si>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</si>
  <si>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</si>
  <si>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</si>
  <si>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</si>
  <si>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</si>
  <si>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</si>
  <si>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</si>
  <si>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</si>
  <si>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</si>
  <si>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</si>
  <si>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</si>
  <si>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</si>
  <si>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</si>
  <si>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</si>
  <si>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</si>
  <si>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</si>
  <si>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</si>
  <si>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</si>
  <si>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</si>
  <si>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</si>
  <si>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</si>
  <si>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</si>
  <si>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</si>
  <si>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</si>
  <si>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</si>
  <si>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</si>
  <si>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</si>
  <si>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</si>
  <si>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</si>
  <si>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</si>
  <si>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</si>
  <si>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</si>
  <si>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</si>
  <si>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</si>
  <si>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</si>
  <si>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</si>
  <si>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</si>
  <si>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</si>
  <si>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</si>
  <si>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</si>
  <si>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</si>
  <si>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</si>
  <si>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</si>
  <si>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</si>
  <si>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</si>
  <si>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</si>
  <si>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</si>
  <si>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</si>
  <si>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</si>
  <si>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</si>
  <si>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</si>
  <si>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</si>
  <si>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</si>
  <si>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</si>
  <si>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</si>
  <si>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</si>
  <si>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</si>
  <si>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</si>
  <si>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</si>
  <si>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</si>
  <si>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</si>
  <si>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</si>
  <si>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</si>
  <si>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</si>
  <si>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</si>
  <si>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</si>
  <si>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</si>
  <si>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</si>
  <si>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</si>
  <si>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</si>
  <si>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</si>
  <si>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</si>
  <si>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</si>
  <si>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</si>
  <si>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</si>
  <si>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</si>
  <si>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</si>
  <si>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</si>
  <si>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</si>
  <si>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</si>
  <si>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</si>
  <si>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</si>
  <si>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</si>
  <si>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</si>
  <si>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</si>
  <si>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</si>
  <si>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</si>
  <si>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</si>
  <si>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</si>
  <si>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</si>
  <si>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</si>
  <si>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</si>
  <si>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</si>
  <si>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</si>
  <si>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</si>
  <si>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</si>
  <si>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</si>
  <si>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</si>
  <si>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</si>
  <si>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</si>
  <si>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</si>
  <si>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</si>
  <si>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</si>
  <si>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</si>
  <si>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</si>
  <si>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</si>
  <si>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</si>
  <si>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</si>
  <si>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</si>
  <si>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</si>
  <si>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</si>
  <si>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</si>
  <si>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</si>
  <si>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</si>
  <si>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</si>
  <si>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</si>
  <si>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</si>
  <si>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</si>
  <si>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</si>
  <si>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</si>
  <si>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</si>
  <si>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</si>
  <si>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</si>
  <si>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</si>
  <si>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</si>
  <si>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</si>
  <si>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</si>
  <si>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</si>
  <si>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</si>
  <si>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</si>
  <si>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</si>
  <si>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</si>
  <si>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</si>
  <si>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</si>
  <si>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</si>
  <si>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</si>
  <si>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</si>
  <si>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</si>
  <si>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</si>
  <si>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</si>
  <si>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</si>
  <si>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</si>
  <si>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</si>
  <si>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</si>
  <si>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</si>
  <si>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</si>
  <si>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</si>
  <si>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</si>
  <si>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</si>
  <si>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</si>
  <si>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</si>
  <si>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</si>
  <si>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</si>
  <si>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</si>
  <si>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</si>
  <si>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</si>
  <si>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</si>
  <si>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</si>
  <si>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</si>
  <si>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</si>
  <si>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</si>
  <si>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</si>
  <si>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</si>
  <si>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</si>
  <si>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</si>
  <si>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</si>
  <si>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</si>
  <si>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</si>
  <si>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</si>
  <si>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</si>
  <si>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</si>
  <si>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</si>
  <si>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</si>
  <si>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</si>
  <si>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</si>
  <si>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</si>
  <si>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</si>
  <si>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</si>
  <si>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</si>
  <si>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</si>
  <si>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</si>
  <si>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</si>
  <si>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</si>
  <si>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</si>
  <si>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</si>
  <si>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</si>
  <si>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</si>
  <si>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</si>
  <si>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</si>
  <si>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</si>
  <si>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</si>
  <si>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</si>
  <si>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</si>
  <si>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</si>
  <si>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</si>
  <si>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</si>
  <si>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</si>
  <si>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</si>
  <si>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</si>
  <si>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</si>
  <si>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</si>
  <si>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</si>
  <si>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</si>
  <si>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</si>
  <si>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</si>
  <si>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</si>
  <si>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</si>
  <si>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</si>
  <si>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</si>
  <si>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</si>
  <si>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</si>
  <si>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</si>
  <si>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</si>
  <si>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</si>
  <si>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</si>
  <si>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</si>
  <si>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</si>
  <si>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</si>
  <si>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</si>
  <si>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</si>
  <si>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</si>
  <si>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</si>
  <si>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</si>
  <si>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</si>
  <si>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</si>
  <si>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</si>
  <si>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</si>
  <si>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</si>
  <si>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</si>
  <si>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</si>
  <si>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</si>
  <si>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</si>
  <si>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</si>
  <si>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</si>
  <si>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</si>
  <si>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</si>
  <si>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</si>
  <si>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</si>
  <si>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</si>
  <si>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</si>
  <si>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</si>
  <si>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</si>
  <si>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</si>
  <si>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</si>
  <si>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</si>
  <si>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</si>
  <si>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</si>
  <si>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</si>
  <si>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</si>
  <si>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</si>
  <si>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</si>
  <si>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</si>
  <si>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</si>
  <si>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</si>
  <si>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</si>
  <si>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</si>
  <si>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</si>
  <si>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</si>
  <si>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</si>
  <si>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</si>
  <si>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</si>
  <si>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</si>
  <si>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</si>
  <si>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</si>
  <si>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</si>
  <si>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</si>
  <si>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</si>
  <si>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</si>
  <si>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</si>
  <si>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</si>
  <si>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</si>
  <si>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</si>
  <si>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</si>
  <si>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</si>
  <si>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</si>
  <si>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</si>
  <si>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</si>
  <si>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</si>
  <si>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</si>
  <si>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</si>
  <si>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</si>
  <si>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</si>
  <si>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</si>
  <si>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</si>
  <si>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</si>
  <si>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</si>
  <si>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</si>
  <si>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</si>
  <si>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</si>
  <si>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</si>
  <si>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</si>
  <si>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</si>
  <si>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</si>
  <si>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</si>
  <si>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</si>
  <si>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</si>
  <si>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</si>
  <si>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</si>
  <si>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</si>
  <si>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</si>
  <si>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</si>
  <si>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</si>
  <si>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</si>
  <si>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</si>
  <si>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</si>
  <si>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</si>
  <si>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</si>
  <si>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</si>
  <si>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</si>
  <si>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</si>
  <si>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</si>
  <si>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</si>
  <si>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</si>
  <si>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</si>
  <si>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</si>
  <si>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</si>
  <si>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</si>
  <si>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</si>
  <si>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</si>
  <si>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</si>
  <si>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</si>
  <si>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</si>
  <si>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</si>
  <si>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</si>
  <si>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х</t>
  </si>
  <si>
    <t>Форма 20. Отчет об исполнении финансового плана субъекта электроэнергетики</t>
  </si>
  <si>
    <t>Приложение № 20</t>
  </si>
  <si>
    <t>Субъект Российской Федерации: Башкортостан</t>
  </si>
  <si>
    <t xml:space="preserve"> -</t>
  </si>
  <si>
    <r>
      <t>Утвержденные плановые значения показателей приведены в соответствии с  Приказом Министерства промышленности и инновационной политики РБ</t>
    </r>
    <r>
      <rPr>
        <sz val="8"/>
        <color rgb="FFFF0000"/>
        <rFont val="Times New Roman"/>
        <family val="1"/>
        <charset val="204"/>
      </rPr>
      <t xml:space="preserve"> № 186-О от 29.10.2021г</t>
    </r>
    <r>
      <rPr>
        <sz val="8"/>
        <color theme="1"/>
        <rFont val="Times New Roman"/>
        <family val="1"/>
        <charset val="204"/>
      </rPr>
      <t>.</t>
    </r>
  </si>
  <si>
    <t>Инвестиционная программа     ГУП "Региональные электрические сети" РБ</t>
  </si>
  <si>
    <t xml:space="preserve">                    Год раскрытия (предоставления) информации:2024 год</t>
  </si>
  <si>
    <t>Отчетный год 2024</t>
  </si>
  <si>
    <t>План 2024</t>
  </si>
  <si>
    <t>Факт Iкв.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</si>
</sst>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</numFmts>
  <fonts count="7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 CYR"/>
    </font>
    <font>
      <sz val="8"/>
      <color rgb="FFFF0000"/>
      <name val="Times New Roman"/>
      <family val="1"/>
      <charset val="204"/>
    </font>
    <font>
      <sz val="8"/>
      <color theme="1"/>
      <name val="Times New Roman CYR"/>
    </font>
    <font>
      <sz val="8"/>
      <color theme="1"/>
      <name val="Times New Roman CYR"/>
      <charset val="204"/>
    </font>
    <font>
      <i/>
      <sz val="8"/>
      <color theme="1"/>
      <name val="Times New Roman"/>
      <family val="1"/>
      <charset val="204"/>
    </font>
    <font>
      <i/>
      <sz val="8"/>
      <color theme="1"/>
      <name val="Times New Roman CYR"/>
    </font>
    <font>
      <sz val="8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498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</cellStyleXfs>
  <cellXfs count="485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0" borderId="10" xfId="0" applyFont="1" applyBorder="1"/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0" xfId="0" applyFont="1" applyFill="1" applyBorder="1"/>
    <xf numFmtId="0" fontId="11" fillId="0" borderId="10" xfId="0" applyFont="1" applyBorder="1" applyAlignment="1">
      <alignment horizontal="center" vertical="center" textRotation="90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11" fillId="24" borderId="16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49" fontId="63" fillId="0" borderId="0" xfId="57" applyNumberFormat="1" applyFont="1" applyFill="1" applyAlignment="1">
      <alignment horizontal="center" vertical="center"/>
    </xf>
    <xf numFmtId="0" fontId="63" fillId="0" borderId="0" xfId="57" applyFont="1" applyFill="1" applyAlignment="1">
      <alignment wrapText="1"/>
    </xf>
    <xf numFmtId="0" fontId="63" fillId="0" borderId="0" xfId="57" applyFont="1" applyFill="1" applyAlignment="1">
      <alignment horizontal="center" vertical="center" wrapText="1"/>
    </xf>
    <xf numFmtId="4" fontId="63" fillId="0" borderId="0" xfId="57" applyNumberFormat="1" applyFont="1" applyFill="1" applyAlignment="1">
      <alignment horizontal="center" vertical="center" wrapText="1"/>
    </xf>
    <xf numFmtId="0" fontId="63" fillId="0" borderId="0" xfId="57" applyFont="1" applyFill="1"/>
    <xf numFmtId="0" fontId="64" fillId="0" borderId="0" xfId="0" applyFont="1" applyFill="1" applyAlignment="1">
      <alignment horizontal="right" vertical="center"/>
    </xf>
    <xf numFmtId="0" fontId="63" fillId="0" borderId="0" xfId="37" applyFont="1" applyFill="1" applyAlignment="1">
      <alignment horizontal="right"/>
    </xf>
    <xf numFmtId="0" fontId="63" fillId="0" borderId="0" xfId="57" applyFont="1" applyFill="1" applyAlignment="1">
      <alignment horizontal="center" vertical="center" wrapText="1"/>
    </xf>
    <xf numFmtId="0" fontId="64" fillId="0" borderId="0" xfId="0" applyFont="1" applyFill="1" applyAlignment="1">
      <alignment horizontal="left" vertical="center"/>
    </xf>
    <xf numFmtId="0" fontId="64" fillId="0" borderId="0" xfId="0" applyFont="1" applyFill="1" applyAlignment="1">
      <alignment horizontal="center" vertical="top"/>
    </xf>
    <xf numFmtId="0" fontId="64" fillId="0" borderId="0" xfId="0" applyFont="1" applyFill="1" applyAlignment="1">
      <alignment horizontal="justify" vertical="center"/>
    </xf>
    <xf numFmtId="0" fontId="64" fillId="0" borderId="0" xfId="0" applyFont="1" applyFill="1" applyAlignment="1">
      <alignment horizontal="center" vertical="center"/>
    </xf>
    <xf numFmtId="0" fontId="64" fillId="0" borderId="0" xfId="55" applyFont="1" applyFill="1" applyAlignment="1">
      <alignment vertical="center"/>
    </xf>
    <xf numFmtId="4" fontId="64" fillId="0" borderId="0" xfId="55" applyNumberFormat="1" applyFont="1" applyFill="1" applyAlignment="1">
      <alignment vertical="center" wrapText="1"/>
    </xf>
    <xf numFmtId="0" fontId="64" fillId="0" borderId="0" xfId="0" applyFont="1" applyFill="1" applyAlignment="1">
      <alignment horizontal="left" vertical="top"/>
    </xf>
    <xf numFmtId="4" fontId="63" fillId="0" borderId="0" xfId="57" applyNumberFormat="1" applyFont="1" applyFill="1" applyAlignment="1">
      <alignment vertical="center" wrapText="1"/>
    </xf>
    <xf numFmtId="49" fontId="65" fillId="0" borderId="25" xfId="57" applyNumberFormat="1" applyFont="1" applyFill="1" applyBorder="1" applyAlignment="1">
      <alignment horizontal="center" vertical="center" wrapText="1"/>
    </xf>
    <xf numFmtId="0" fontId="65" fillId="0" borderId="26" xfId="57" applyFont="1" applyFill="1" applyBorder="1" applyAlignment="1">
      <alignment horizontal="center" vertical="center" wrapText="1"/>
    </xf>
    <xf numFmtId="0" fontId="65" fillId="0" borderId="27" xfId="57" applyFont="1" applyFill="1" applyBorder="1" applyAlignment="1">
      <alignment horizontal="center" vertical="center" wrapText="1"/>
    </xf>
    <xf numFmtId="0" fontId="65" fillId="0" borderId="45" xfId="57" applyFont="1" applyFill="1" applyBorder="1" applyAlignment="1">
      <alignment horizontal="center" vertical="center" wrapText="1"/>
    </xf>
    <xf numFmtId="0" fontId="65" fillId="0" borderId="28" xfId="57" applyFont="1" applyFill="1" applyBorder="1" applyAlignment="1">
      <alignment horizontal="center" vertical="center" wrapText="1"/>
    </xf>
    <xf numFmtId="0" fontId="65" fillId="0" borderId="46" xfId="57" applyFont="1" applyFill="1" applyBorder="1" applyAlignment="1">
      <alignment horizontal="center" vertical="center" wrapText="1"/>
    </xf>
    <xf numFmtId="0" fontId="63" fillId="0" borderId="47" xfId="57" applyFont="1" applyFill="1" applyBorder="1" applyAlignment="1">
      <alignment horizontal="center" vertical="center" wrapText="1"/>
    </xf>
    <xf numFmtId="49" fontId="65" fillId="0" borderId="29" xfId="57" applyNumberFormat="1" applyFont="1" applyFill="1" applyBorder="1" applyAlignment="1">
      <alignment horizontal="center" vertical="center" wrapText="1"/>
    </xf>
    <xf numFmtId="0" fontId="65" fillId="0" borderId="10" xfId="57" applyFont="1" applyFill="1" applyBorder="1" applyAlignment="1">
      <alignment horizontal="center" vertical="center" wrapText="1"/>
    </xf>
    <xf numFmtId="0" fontId="65" fillId="0" borderId="30" xfId="57" applyFont="1" applyFill="1" applyBorder="1" applyAlignment="1">
      <alignment horizontal="center" vertical="center" wrapText="1"/>
    </xf>
    <xf numFmtId="4" fontId="63" fillId="0" borderId="10" xfId="57" applyNumberFormat="1" applyFont="1" applyFill="1" applyBorder="1" applyAlignment="1">
      <alignment horizontal="center" vertical="center" wrapText="1"/>
    </xf>
    <xf numFmtId="0" fontId="63" fillId="0" borderId="18" xfId="57" applyFont="1" applyFill="1" applyBorder="1" applyAlignment="1">
      <alignment horizontal="center" vertical="center" wrapText="1"/>
    </xf>
    <xf numFmtId="0" fontId="63" fillId="0" borderId="10" xfId="57" applyFont="1" applyFill="1" applyBorder="1" applyAlignment="1">
      <alignment horizontal="center" vertical="center" wrapText="1"/>
    </xf>
    <xf numFmtId="0" fontId="63" fillId="0" borderId="42" xfId="57" applyFont="1" applyFill="1" applyBorder="1" applyAlignment="1">
      <alignment horizontal="center" vertical="center" wrapText="1"/>
    </xf>
    <xf numFmtId="49" fontId="67" fillId="0" borderId="11" xfId="57" applyNumberFormat="1" applyFont="1" applyFill="1" applyBorder="1" applyAlignment="1">
      <alignment horizontal="center" vertical="center"/>
    </xf>
    <xf numFmtId="0" fontId="67" fillId="0" borderId="11" xfId="57" applyFont="1" applyFill="1" applyBorder="1" applyAlignment="1">
      <alignment horizontal="center" vertical="center" wrapText="1"/>
    </xf>
    <xf numFmtId="0" fontId="67" fillId="0" borderId="31" xfId="57" applyFont="1" applyFill="1" applyBorder="1" applyAlignment="1">
      <alignment horizontal="center" vertical="center" wrapText="1"/>
    </xf>
    <xf numFmtId="3" fontId="67" fillId="0" borderId="32" xfId="57" applyNumberFormat="1" applyFont="1" applyFill="1" applyBorder="1" applyAlignment="1">
      <alignment horizontal="center" vertical="center" wrapText="1"/>
    </xf>
    <xf numFmtId="0" fontId="64" fillId="0" borderId="0" xfId="57" applyFont="1" applyFill="1"/>
    <xf numFmtId="0" fontId="64" fillId="0" borderId="0" xfId="57" applyFont="1" applyFill="1" applyAlignment="1">
      <alignment vertical="center"/>
    </xf>
    <xf numFmtId="0" fontId="63" fillId="0" borderId="0" xfId="57" applyFont="1" applyFill="1" applyAlignment="1">
      <alignment vertical="center"/>
    </xf>
    <xf numFmtId="49" fontId="68" fillId="0" borderId="33" xfId="57" applyNumberFormat="1" applyFont="1" applyFill="1" applyBorder="1" applyAlignment="1">
      <alignment horizontal="center" vertical="center"/>
    </xf>
    <xf numFmtId="49" fontId="68" fillId="0" borderId="34" xfId="57" applyNumberFormat="1" applyFont="1" applyFill="1" applyBorder="1" applyAlignment="1">
      <alignment horizontal="center" vertical="center"/>
    </xf>
    <xf numFmtId="49" fontId="68" fillId="0" borderId="35" xfId="57" applyNumberFormat="1" applyFont="1" applyFill="1" applyBorder="1" applyAlignment="1">
      <alignment horizontal="center" vertical="center"/>
    </xf>
    <xf numFmtId="49" fontId="64" fillId="0" borderId="25" xfId="0" applyNumberFormat="1" applyFont="1" applyFill="1" applyBorder="1" applyAlignment="1">
      <alignment horizontal="center" vertical="center"/>
    </xf>
    <xf numFmtId="0" fontId="64" fillId="0" borderId="26" xfId="0" applyFont="1" applyFill="1" applyBorder="1" applyAlignment="1">
      <alignment vertical="center" wrapText="1"/>
    </xf>
    <xf numFmtId="0" fontId="64" fillId="0" borderId="27" xfId="57" applyFont="1" applyFill="1" applyBorder="1" applyAlignment="1">
      <alignment horizontal="center" vertical="center"/>
    </xf>
    <xf numFmtId="4" fontId="64" fillId="0" borderId="48" xfId="0" applyNumberFormat="1" applyFont="1" applyFill="1" applyBorder="1" applyAlignment="1">
      <alignment horizontal="center" vertical="center" wrapText="1"/>
    </xf>
    <xf numFmtId="2" fontId="64" fillId="0" borderId="49" xfId="0" applyNumberFormat="1" applyFont="1" applyFill="1" applyBorder="1" applyAlignment="1">
      <alignment horizontal="center" vertical="center"/>
    </xf>
    <xf numFmtId="0" fontId="64" fillId="0" borderId="47" xfId="0" applyFont="1" applyFill="1" applyBorder="1" applyAlignment="1">
      <alignment horizontal="center" vertical="center" wrapText="1"/>
    </xf>
    <xf numFmtId="49" fontId="64" fillId="0" borderId="29" xfId="0" applyNumberFormat="1" applyFont="1" applyFill="1" applyBorder="1" applyAlignment="1">
      <alignment horizontal="center" vertical="center"/>
    </xf>
    <xf numFmtId="0" fontId="64" fillId="0" borderId="10" xfId="57" applyFont="1" applyFill="1" applyBorder="1" applyAlignment="1">
      <alignment horizontal="left" vertical="center" indent="1"/>
    </xf>
    <xf numFmtId="0" fontId="64" fillId="0" borderId="30" xfId="57" applyFont="1" applyFill="1" applyBorder="1" applyAlignment="1">
      <alignment horizontal="center" vertical="center"/>
    </xf>
    <xf numFmtId="4" fontId="64" fillId="0" borderId="29" xfId="0" applyNumberFormat="1" applyFont="1" applyFill="1" applyBorder="1" applyAlignment="1">
      <alignment horizontal="center" vertical="center" wrapText="1"/>
    </xf>
    <xf numFmtId="2" fontId="64" fillId="0" borderId="10" xfId="0" applyNumberFormat="1" applyFont="1" applyFill="1" applyBorder="1" applyAlignment="1">
      <alignment horizontal="center" vertical="center"/>
    </xf>
    <xf numFmtId="2" fontId="64" fillId="0" borderId="10" xfId="0" applyNumberFormat="1" applyFont="1" applyFill="1" applyBorder="1" applyAlignment="1">
      <alignment horizontal="center" vertical="center" wrapText="1"/>
    </xf>
    <xf numFmtId="0" fontId="64" fillId="0" borderId="50" xfId="0" applyFont="1" applyFill="1" applyBorder="1" applyAlignment="1">
      <alignment horizontal="center" vertical="center" wrapText="1"/>
    </xf>
    <xf numFmtId="0" fontId="64" fillId="0" borderId="10" xfId="57" applyFont="1" applyFill="1" applyBorder="1" applyAlignment="1">
      <alignment horizontal="left" vertical="center" wrapText="1" indent="1"/>
    </xf>
    <xf numFmtId="4" fontId="64" fillId="0" borderId="51" xfId="0" applyNumberFormat="1" applyFont="1" applyFill="1" applyBorder="1" applyAlignment="1">
      <alignment horizontal="center" vertical="center" wrapText="1"/>
    </xf>
    <xf numFmtId="2" fontId="64" fillId="0" borderId="18" xfId="0" applyNumberFormat="1" applyFont="1" applyFill="1" applyBorder="1" applyAlignment="1">
      <alignment horizontal="center" vertical="center"/>
    </xf>
    <xf numFmtId="4" fontId="64" fillId="0" borderId="13" xfId="0" applyNumberFormat="1" applyFont="1" applyFill="1" applyBorder="1" applyAlignment="1">
      <alignment horizontal="center" vertical="center" wrapText="1"/>
    </xf>
    <xf numFmtId="2" fontId="64" fillId="0" borderId="13" xfId="0" applyNumberFormat="1" applyFont="1" applyFill="1" applyBorder="1" applyAlignment="1">
      <alignment horizontal="center" vertical="center"/>
    </xf>
    <xf numFmtId="2" fontId="64" fillId="0" borderId="0" xfId="57" applyNumberFormat="1" applyFont="1" applyFill="1"/>
    <xf numFmtId="169" fontId="64" fillId="0" borderId="0" xfId="57" applyNumberFormat="1" applyFont="1" applyFill="1"/>
    <xf numFmtId="0" fontId="64" fillId="0" borderId="10" xfId="57" applyFont="1" applyFill="1" applyBorder="1" applyAlignment="1">
      <alignment horizontal="left" vertical="center" indent="3"/>
    </xf>
    <xf numFmtId="2" fontId="64" fillId="0" borderId="0" xfId="57" applyNumberFormat="1" applyFont="1" applyFill="1" applyAlignment="1">
      <alignment vertical="center"/>
    </xf>
    <xf numFmtId="0" fontId="64" fillId="0" borderId="10" xfId="57" applyFont="1" applyFill="1" applyBorder="1" applyAlignment="1">
      <alignment horizontal="left" vertical="center" wrapText="1" indent="3"/>
    </xf>
    <xf numFmtId="0" fontId="64" fillId="0" borderId="10" xfId="0" applyFont="1" applyFill="1" applyBorder="1" applyAlignment="1">
      <alignment horizontal="left" vertical="center" wrapText="1" indent="1"/>
    </xf>
    <xf numFmtId="4" fontId="64" fillId="0" borderId="0" xfId="57" applyNumberFormat="1" applyFont="1" applyFill="1"/>
    <xf numFmtId="4" fontId="64" fillId="0" borderId="0" xfId="57" applyNumberFormat="1" applyFont="1" applyFill="1" applyAlignment="1">
      <alignment vertical="center"/>
    </xf>
    <xf numFmtId="0" fontId="64" fillId="0" borderId="10" xfId="57" applyFont="1" applyFill="1" applyBorder="1" applyAlignment="1">
      <alignment horizontal="left" vertical="center" wrapText="1" indent="5"/>
    </xf>
    <xf numFmtId="0" fontId="64" fillId="0" borderId="10" xfId="0" applyFont="1" applyFill="1" applyBorder="1" applyAlignment="1">
      <alignment horizontal="left" vertical="center" wrapText="1" indent="7"/>
    </xf>
    <xf numFmtId="169" fontId="64" fillId="0" borderId="10" xfId="0" applyNumberFormat="1" applyFont="1" applyFill="1" applyBorder="1" applyAlignment="1">
      <alignment horizontal="center" vertical="center" wrapText="1"/>
    </xf>
    <xf numFmtId="4" fontId="64" fillId="0" borderId="10" xfId="0" applyNumberFormat="1" applyFont="1" applyFill="1" applyBorder="1" applyAlignment="1">
      <alignment horizontal="center" vertical="center" wrapText="1"/>
    </xf>
    <xf numFmtId="49" fontId="64" fillId="0" borderId="37" xfId="0" applyNumberFormat="1" applyFont="1" applyFill="1" applyBorder="1" applyAlignment="1">
      <alignment horizontal="center" vertical="center"/>
    </xf>
    <xf numFmtId="0" fontId="64" fillId="0" borderId="11" xfId="57" applyFont="1" applyFill="1" applyBorder="1" applyAlignment="1">
      <alignment horizontal="left" vertical="center" indent="3"/>
    </xf>
    <xf numFmtId="0" fontId="64" fillId="0" borderId="38" xfId="57" applyFont="1" applyFill="1" applyBorder="1" applyAlignment="1">
      <alignment horizontal="center" vertical="center"/>
    </xf>
    <xf numFmtId="4" fontId="64" fillId="0" borderId="37" xfId="0" applyNumberFormat="1" applyFont="1" applyFill="1" applyBorder="1" applyAlignment="1">
      <alignment horizontal="center" vertical="center" wrapText="1"/>
    </xf>
    <xf numFmtId="2" fontId="64" fillId="0" borderId="11" xfId="0" applyNumberFormat="1" applyFont="1" applyFill="1" applyBorder="1" applyAlignment="1">
      <alignment horizontal="center" vertical="center"/>
    </xf>
    <xf numFmtId="2" fontId="64" fillId="0" borderId="11" xfId="0" applyNumberFormat="1" applyFont="1" applyFill="1" applyBorder="1" applyAlignment="1">
      <alignment horizontal="center" vertical="center" wrapText="1"/>
    </xf>
    <xf numFmtId="0" fontId="64" fillId="0" borderId="52" xfId="0" applyFont="1" applyFill="1" applyBorder="1" applyAlignment="1">
      <alignment horizontal="center" vertical="center" wrapText="1"/>
    </xf>
    <xf numFmtId="0" fontId="64" fillId="0" borderId="26" xfId="0" applyFont="1" applyFill="1" applyBorder="1" applyAlignment="1">
      <alignment horizontal="left" vertical="center" wrapText="1" indent="1"/>
    </xf>
    <xf numFmtId="4" fontId="64" fillId="0" borderId="25" xfId="0" applyNumberFormat="1" applyFont="1" applyFill="1" applyBorder="1" applyAlignment="1">
      <alignment horizontal="center" vertical="center" wrapText="1"/>
    </xf>
    <xf numFmtId="2" fontId="64" fillId="0" borderId="25" xfId="0" applyNumberFormat="1" applyFont="1" applyFill="1" applyBorder="1" applyAlignment="1">
      <alignment horizontal="center" vertical="center"/>
    </xf>
    <xf numFmtId="2" fontId="64" fillId="0" borderId="26" xfId="0" applyNumberFormat="1" applyFont="1" applyFill="1" applyBorder="1" applyAlignment="1">
      <alignment horizontal="center" vertical="center"/>
    </xf>
    <xf numFmtId="0" fontId="64" fillId="0" borderId="27" xfId="0" applyFont="1" applyFill="1" applyBorder="1" applyAlignment="1">
      <alignment horizontal="center" vertical="center" wrapText="1"/>
    </xf>
    <xf numFmtId="0" fontId="64" fillId="0" borderId="26" xfId="57" applyFont="1" applyFill="1" applyBorder="1" applyAlignment="1">
      <alignment horizontal="center" vertical="center"/>
    </xf>
    <xf numFmtId="4" fontId="64" fillId="0" borderId="26" xfId="0" applyNumberFormat="1" applyFont="1" applyFill="1" applyBorder="1" applyAlignment="1">
      <alignment horizontal="center" vertical="center" wrapText="1"/>
    </xf>
    <xf numFmtId="0" fontId="64" fillId="0" borderId="10" xfId="57" applyFont="1" applyFill="1" applyBorder="1" applyAlignment="1">
      <alignment horizontal="center" vertical="center"/>
    </xf>
    <xf numFmtId="0" fontId="64" fillId="0" borderId="30" xfId="0" applyFont="1" applyFill="1" applyBorder="1" applyAlignment="1">
      <alignment horizontal="center" vertical="center" wrapText="1"/>
    </xf>
    <xf numFmtId="4" fontId="63" fillId="0" borderId="10" xfId="0" applyNumberFormat="1" applyFont="1" applyFill="1" applyBorder="1" applyAlignment="1">
      <alignment horizontal="center" vertical="center" wrapText="1"/>
    </xf>
    <xf numFmtId="0" fontId="64" fillId="0" borderId="10" xfId="0" applyFont="1" applyFill="1" applyBorder="1" applyAlignment="1">
      <alignment vertical="center" wrapText="1"/>
    </xf>
    <xf numFmtId="0" fontId="64" fillId="0" borderId="10" xfId="0" applyFont="1" applyFill="1" applyBorder="1" applyAlignment="1">
      <alignment horizontal="center" vertical="center" wrapText="1"/>
    </xf>
    <xf numFmtId="49" fontId="64" fillId="0" borderId="39" xfId="0" applyNumberFormat="1" applyFont="1" applyFill="1" applyBorder="1" applyAlignment="1">
      <alignment horizontal="center" vertical="center"/>
    </xf>
    <xf numFmtId="0" fontId="64" fillId="0" borderId="32" xfId="0" applyFont="1" applyFill="1" applyBorder="1" applyAlignment="1">
      <alignment horizontal="left" vertical="center" wrapText="1" indent="1"/>
    </xf>
    <xf numFmtId="0" fontId="64" fillId="0" borderId="32" xfId="57" applyFont="1" applyFill="1" applyBorder="1" applyAlignment="1">
      <alignment horizontal="center" vertical="center"/>
    </xf>
    <xf numFmtId="4" fontId="64" fillId="0" borderId="32" xfId="0" applyNumberFormat="1" applyFont="1" applyFill="1" applyBorder="1" applyAlignment="1">
      <alignment horizontal="center" vertical="center" wrapText="1"/>
    </xf>
    <xf numFmtId="0" fontId="64" fillId="0" borderId="32" xfId="0" applyFont="1" applyFill="1" applyBorder="1" applyAlignment="1">
      <alignment horizontal="center" vertical="center" wrapText="1"/>
    </xf>
    <xf numFmtId="0" fontId="64" fillId="0" borderId="31" xfId="0" applyFont="1" applyFill="1" applyBorder="1" applyAlignment="1">
      <alignment horizontal="center" vertical="center" wrapText="1"/>
    </xf>
    <xf numFmtId="2" fontId="64" fillId="0" borderId="32" xfId="0" applyNumberFormat="1" applyFont="1" applyFill="1" applyBorder="1" applyAlignment="1">
      <alignment horizontal="center" vertical="center" wrapText="1"/>
    </xf>
    <xf numFmtId="0" fontId="64" fillId="0" borderId="42" xfId="0" applyFont="1" applyFill="1" applyBorder="1" applyAlignment="1">
      <alignment horizontal="center" vertical="center" wrapText="1"/>
    </xf>
    <xf numFmtId="0" fontId="64" fillId="0" borderId="31" xfId="57" applyFont="1" applyFill="1" applyBorder="1" applyAlignment="1">
      <alignment horizontal="center" vertical="center"/>
    </xf>
    <xf numFmtId="4" fontId="64" fillId="0" borderId="39" xfId="0" applyNumberFormat="1" applyFont="1" applyFill="1" applyBorder="1" applyAlignment="1">
      <alignment horizontal="center" vertical="center" wrapText="1"/>
    </xf>
    <xf numFmtId="2" fontId="64" fillId="0" borderId="39" xfId="0" applyNumberFormat="1" applyFont="1" applyFill="1" applyBorder="1" applyAlignment="1">
      <alignment horizontal="center" vertical="center"/>
    </xf>
    <xf numFmtId="0" fontId="64" fillId="0" borderId="32" xfId="0" applyFont="1" applyFill="1" applyBorder="1" applyAlignment="1">
      <alignment horizontal="center" vertical="center"/>
    </xf>
    <xf numFmtId="0" fontId="64" fillId="0" borderId="53" xfId="0" applyFont="1" applyFill="1" applyBorder="1" applyAlignment="1">
      <alignment horizontal="center" vertical="center" wrapText="1"/>
    </xf>
    <xf numFmtId="0" fontId="64" fillId="0" borderId="27" xfId="0" applyFont="1" applyFill="1" applyBorder="1" applyAlignment="1">
      <alignment horizontal="left" vertical="center" wrapText="1"/>
    </xf>
    <xf numFmtId="0" fontId="64" fillId="0" borderId="30" xfId="0" applyFont="1" applyFill="1" applyBorder="1" applyAlignment="1">
      <alignment horizontal="left" vertical="center" wrapText="1"/>
    </xf>
    <xf numFmtId="0" fontId="64" fillId="0" borderId="10" xfId="0" applyFont="1" applyFill="1" applyBorder="1" applyAlignment="1">
      <alignment horizontal="center" vertical="center"/>
    </xf>
    <xf numFmtId="0" fontId="69" fillId="0" borderId="10" xfId="0" applyFont="1" applyFill="1" applyBorder="1" applyAlignment="1">
      <alignment vertical="center" wrapText="1"/>
    </xf>
    <xf numFmtId="1" fontId="64" fillId="0" borderId="10" xfId="0" applyNumberFormat="1" applyFont="1" applyFill="1" applyBorder="1" applyAlignment="1">
      <alignment horizontal="center" vertical="center"/>
    </xf>
    <xf numFmtId="4" fontId="64" fillId="0" borderId="10" xfId="57" applyNumberFormat="1" applyFont="1" applyFill="1" applyBorder="1" applyAlignment="1">
      <alignment horizontal="center" vertical="center" wrapText="1"/>
    </xf>
    <xf numFmtId="0" fontId="64" fillId="0" borderId="11" xfId="0" applyFont="1" applyFill="1" applyBorder="1" applyAlignment="1">
      <alignment vertical="center" wrapText="1"/>
    </xf>
    <xf numFmtId="0" fontId="64" fillId="0" borderId="11" xfId="0" applyFont="1" applyFill="1" applyBorder="1" applyAlignment="1">
      <alignment horizontal="center" vertical="center"/>
    </xf>
    <xf numFmtId="0" fontId="64" fillId="0" borderId="38" xfId="0" applyFont="1" applyFill="1" applyBorder="1" applyAlignment="1">
      <alignment horizontal="center" vertical="center" wrapText="1"/>
    </xf>
    <xf numFmtId="0" fontId="64" fillId="0" borderId="26" xfId="0" applyFont="1" applyFill="1" applyBorder="1" applyAlignment="1">
      <alignment horizontal="center" vertical="center"/>
    </xf>
    <xf numFmtId="0" fontId="64" fillId="0" borderId="10" xfId="57" applyFont="1" applyFill="1" applyBorder="1" applyAlignment="1">
      <alignment horizontal="left" vertical="center" indent="5"/>
    </xf>
    <xf numFmtId="0" fontId="64" fillId="0" borderId="32" xfId="57" applyFont="1" applyFill="1" applyBorder="1" applyAlignment="1">
      <alignment horizontal="left" vertical="center" indent="5"/>
    </xf>
    <xf numFmtId="2" fontId="64" fillId="0" borderId="32" xfId="0" applyNumberFormat="1" applyFont="1" applyFill="1" applyBorder="1" applyAlignment="1">
      <alignment horizontal="center" vertical="center"/>
    </xf>
    <xf numFmtId="2" fontId="64" fillId="0" borderId="31" xfId="0" applyNumberFormat="1" applyFont="1" applyFill="1" applyBorder="1" applyAlignment="1">
      <alignment horizontal="center" vertical="center" wrapText="1"/>
    </xf>
    <xf numFmtId="0" fontId="64" fillId="0" borderId="27" xfId="0" applyFont="1" applyFill="1" applyBorder="1" applyAlignment="1">
      <alignment horizontal="center" vertical="center"/>
    </xf>
    <xf numFmtId="0" fontId="64" fillId="0" borderId="50" xfId="0" applyFont="1" applyFill="1" applyBorder="1" applyAlignment="1">
      <alignment horizontal="center" vertical="center"/>
    </xf>
    <xf numFmtId="49" fontId="64" fillId="0" borderId="41" xfId="0" applyNumberFormat="1" applyFont="1" applyFill="1" applyBorder="1" applyAlignment="1">
      <alignment horizontal="center" vertical="center"/>
    </xf>
    <xf numFmtId="0" fontId="64" fillId="0" borderId="13" xfId="0" applyFont="1" applyFill="1" applyBorder="1" applyAlignment="1">
      <alignment vertical="center" wrapText="1"/>
    </xf>
    <xf numFmtId="0" fontId="64" fillId="0" borderId="42" xfId="57" applyFont="1" applyFill="1" applyBorder="1" applyAlignment="1">
      <alignment horizontal="center" vertical="center"/>
    </xf>
    <xf numFmtId="0" fontId="64" fillId="0" borderId="50" xfId="0" applyFont="1" applyFill="1" applyBorder="1" applyAlignment="1">
      <alignment horizontal="left" vertical="center" wrapText="1"/>
    </xf>
    <xf numFmtId="0" fontId="64" fillId="0" borderId="29" xfId="0" applyFont="1" applyFill="1" applyBorder="1" applyAlignment="1">
      <alignment horizontal="center" vertical="center"/>
    </xf>
    <xf numFmtId="0" fontId="64" fillId="0" borderId="30" xfId="0" applyFont="1" applyFill="1" applyBorder="1" applyAlignment="1">
      <alignment horizontal="center" vertical="center"/>
    </xf>
    <xf numFmtId="0" fontId="64" fillId="0" borderId="32" xfId="0" applyFont="1" applyFill="1" applyBorder="1" applyAlignment="1">
      <alignment vertical="center" wrapText="1"/>
    </xf>
    <xf numFmtId="0" fontId="64" fillId="0" borderId="43" xfId="57" applyFont="1" applyFill="1" applyBorder="1" applyAlignment="1">
      <alignment horizontal="center" vertical="center" wrapText="1"/>
    </xf>
    <xf numFmtId="0" fontId="64" fillId="0" borderId="0" xfId="57" applyFont="1" applyFill="1" applyAlignment="1">
      <alignment horizontal="center" vertical="center" wrapText="1"/>
    </xf>
    <xf numFmtId="0" fontId="64" fillId="0" borderId="44" xfId="57" applyFont="1" applyFill="1" applyBorder="1" applyAlignment="1">
      <alignment horizontal="center" vertical="center" wrapText="1"/>
    </xf>
    <xf numFmtId="49" fontId="67" fillId="0" borderId="25" xfId="57" applyNumberFormat="1" applyFont="1" applyFill="1" applyBorder="1" applyAlignment="1">
      <alignment horizontal="center" vertical="center" wrapText="1"/>
    </xf>
    <xf numFmtId="0" fontId="67" fillId="0" borderId="26" xfId="57" applyFont="1" applyFill="1" applyBorder="1" applyAlignment="1">
      <alignment horizontal="center" vertical="center" wrapText="1"/>
    </xf>
    <xf numFmtId="0" fontId="67" fillId="0" borderId="27" xfId="57" applyFont="1" applyFill="1" applyBorder="1" applyAlignment="1">
      <alignment horizontal="center" vertical="center" wrapText="1"/>
    </xf>
    <xf numFmtId="0" fontId="67" fillId="0" borderId="45" xfId="57" applyFont="1" applyFill="1" applyBorder="1" applyAlignment="1">
      <alignment horizontal="center" vertical="center" wrapText="1"/>
    </xf>
    <xf numFmtId="0" fontId="67" fillId="0" borderId="28" xfId="57" applyFont="1" applyFill="1" applyBorder="1" applyAlignment="1">
      <alignment horizontal="center" vertical="center" wrapText="1"/>
    </xf>
    <xf numFmtId="0" fontId="67" fillId="0" borderId="46" xfId="57" applyFont="1" applyFill="1" applyBorder="1" applyAlignment="1">
      <alignment horizontal="center" vertical="center" wrapText="1"/>
    </xf>
    <xf numFmtId="0" fontId="64" fillId="0" borderId="47" xfId="57" applyFont="1" applyFill="1" applyBorder="1" applyAlignment="1">
      <alignment horizontal="center" vertical="center" wrapText="1"/>
    </xf>
    <xf numFmtId="49" fontId="67" fillId="0" borderId="29" xfId="57" applyNumberFormat="1" applyFont="1" applyFill="1" applyBorder="1" applyAlignment="1">
      <alignment horizontal="center" vertical="center" wrapText="1"/>
    </xf>
    <xf numFmtId="0" fontId="67" fillId="0" borderId="10" xfId="57" applyFont="1" applyFill="1" applyBorder="1" applyAlignment="1">
      <alignment horizontal="center" vertical="center" wrapText="1"/>
    </xf>
    <xf numFmtId="0" fontId="67" fillId="0" borderId="30" xfId="57" applyFont="1" applyFill="1" applyBorder="1" applyAlignment="1">
      <alignment horizontal="center" vertical="center" wrapText="1"/>
    </xf>
    <xf numFmtId="0" fontId="64" fillId="0" borderId="18" xfId="57" applyFont="1" applyFill="1" applyBorder="1" applyAlignment="1">
      <alignment horizontal="center" vertical="center" wrapText="1"/>
    </xf>
    <xf numFmtId="0" fontId="64" fillId="0" borderId="10" xfId="57" applyFont="1" applyFill="1" applyBorder="1" applyAlignment="1">
      <alignment horizontal="center" vertical="center" wrapText="1"/>
    </xf>
    <xf numFmtId="0" fontId="64" fillId="0" borderId="42" xfId="57" applyFont="1" applyFill="1" applyBorder="1" applyAlignment="1">
      <alignment horizontal="center" vertical="center" wrapText="1"/>
    </xf>
    <xf numFmtId="49" fontId="70" fillId="0" borderId="39" xfId="57" applyNumberFormat="1" applyFont="1" applyFill="1" applyBorder="1" applyAlignment="1">
      <alignment horizontal="center" vertical="center"/>
    </xf>
    <xf numFmtId="0" fontId="70" fillId="0" borderId="32" xfId="57" applyFont="1" applyFill="1" applyBorder="1" applyAlignment="1">
      <alignment horizontal="center" vertical="center" wrapText="1"/>
    </xf>
    <xf numFmtId="0" fontId="70" fillId="0" borderId="31" xfId="57" applyFont="1" applyFill="1" applyBorder="1" applyAlignment="1">
      <alignment horizontal="center" vertical="center" wrapText="1"/>
    </xf>
    <xf numFmtId="3" fontId="70" fillId="0" borderId="40" xfId="57" applyNumberFormat="1" applyFont="1" applyFill="1" applyBorder="1" applyAlignment="1">
      <alignment horizontal="center" vertical="center" wrapText="1"/>
    </xf>
    <xf numFmtId="0" fontId="70" fillId="0" borderId="32" xfId="57" applyFont="1" applyFill="1" applyBorder="1" applyAlignment="1">
      <alignment horizontal="center" vertical="center"/>
    </xf>
    <xf numFmtId="0" fontId="69" fillId="0" borderId="31" xfId="57" applyFont="1" applyFill="1" applyBorder="1" applyAlignment="1">
      <alignment horizontal="center" vertical="center"/>
    </xf>
    <xf numFmtId="0" fontId="64" fillId="0" borderId="45" xfId="57" applyFont="1" applyFill="1" applyBorder="1" applyAlignment="1">
      <alignment horizontal="left" vertical="center" wrapText="1"/>
    </xf>
    <xf numFmtId="0" fontId="64" fillId="0" borderId="28" xfId="57" applyFont="1" applyFill="1" applyBorder="1" applyAlignment="1">
      <alignment horizontal="left" vertical="center" wrapText="1"/>
    </xf>
    <xf numFmtId="4" fontId="64" fillId="0" borderId="54" xfId="0" applyNumberFormat="1" applyFont="1" applyFill="1" applyBorder="1" applyAlignment="1">
      <alignment horizontal="center" vertical="center" wrapText="1"/>
    </xf>
    <xf numFmtId="0" fontId="64" fillId="0" borderId="10" xfId="0" applyFont="1" applyFill="1" applyBorder="1" applyAlignment="1">
      <alignment vertical="center"/>
    </xf>
    <xf numFmtId="0" fontId="64" fillId="0" borderId="10" xfId="57" applyFont="1" applyFill="1" applyBorder="1" applyAlignment="1">
      <alignment horizontal="left" vertical="center" indent="7"/>
    </xf>
    <xf numFmtId="2" fontId="64" fillId="0" borderId="10" xfId="57" applyNumberFormat="1" applyFont="1" applyFill="1" applyBorder="1" applyAlignment="1">
      <alignment horizontal="center" vertical="center"/>
    </xf>
    <xf numFmtId="0" fontId="71" fillId="0" borderId="0" xfId="58" applyFont="1" applyFill="1" applyAlignment="1">
      <alignment vertical="center" wrapText="1"/>
    </xf>
    <xf numFmtId="0" fontId="64" fillId="0" borderId="0" xfId="0" applyFont="1" applyFill="1" applyAlignment="1">
      <alignment horizontal="justify"/>
    </xf>
    <xf numFmtId="0" fontId="72" fillId="0" borderId="0" xfId="623" applyFont="1" applyFill="1" applyAlignment="1">
      <alignment vertical="center"/>
    </xf>
    <xf numFmtId="0" fontId="64" fillId="0" borderId="27" xfId="57" applyFont="1" applyFill="1" applyBorder="1" applyAlignment="1">
      <alignment horizontal="center" vertical="center" wrapText="1"/>
    </xf>
    <xf numFmtId="49" fontId="64" fillId="0" borderId="29" xfId="57" applyNumberFormat="1" applyFont="1" applyFill="1" applyBorder="1" applyAlignment="1">
      <alignment horizontal="center" vertical="center"/>
    </xf>
    <xf numFmtId="0" fontId="64" fillId="0" borderId="30" xfId="57" applyFont="1" applyFill="1" applyBorder="1" applyAlignment="1">
      <alignment horizontal="center" vertical="center" wrapText="1"/>
    </xf>
    <xf numFmtId="49" fontId="64" fillId="0" borderId="39" xfId="57" applyNumberFormat="1" applyFont="1" applyFill="1" applyBorder="1" applyAlignment="1">
      <alignment horizontal="center" vertical="center"/>
    </xf>
    <xf numFmtId="0" fontId="64" fillId="0" borderId="32" xfId="57" applyFont="1" applyFill="1" applyBorder="1" applyAlignment="1">
      <alignment horizontal="left" vertical="center" wrapText="1" indent="3"/>
    </xf>
    <xf numFmtId="49" fontId="64" fillId="0" borderId="0" xfId="57" applyNumberFormat="1" applyFont="1" applyFill="1" applyAlignment="1">
      <alignment horizontal="center" vertical="center"/>
    </xf>
    <xf numFmtId="0" fontId="64" fillId="0" borderId="0" xfId="57" applyFont="1" applyFill="1" applyAlignment="1">
      <alignment wrapText="1"/>
    </xf>
    <xf numFmtId="0" fontId="64" fillId="0" borderId="0" xfId="57" applyFont="1" applyFill="1" applyAlignment="1">
      <alignment horizontal="center" vertical="center" wrapText="1"/>
    </xf>
    <xf numFmtId="4" fontId="64" fillId="0" borderId="0" xfId="57" applyNumberFormat="1" applyFont="1" applyFill="1" applyAlignment="1">
      <alignment horizontal="center" vertical="center" wrapText="1"/>
    </xf>
    <xf numFmtId="49" fontId="63" fillId="0" borderId="15" xfId="57" applyNumberFormat="1" applyFont="1" applyFill="1" applyBorder="1" applyAlignment="1">
      <alignment horizontal="left" vertical="center"/>
    </xf>
    <xf numFmtId="49" fontId="63" fillId="0" borderId="0" xfId="57" applyNumberFormat="1" applyFont="1" applyFill="1" applyAlignment="1">
      <alignment horizontal="left" vertical="center"/>
    </xf>
    <xf numFmtId="49" fontId="63" fillId="0" borderId="0" xfId="57" applyNumberFormat="1" applyFont="1" applyFill="1" applyAlignment="1">
      <alignment horizontal="left" vertical="center" wrapText="1"/>
    </xf>
    <xf numFmtId="0" fontId="63" fillId="0" borderId="0" xfId="57" applyFont="1" applyFill="1" applyAlignment="1">
      <alignment horizontal="left" vertical="top" wrapText="1"/>
    </xf>
  </cellXfs>
  <cellStyles count="1498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Заголовок 1" xfId="28" builtinId="16" customBuiltin="1"/>
    <cellStyle name="Заголовок 1 2" xfId="88" xr:uid="{00000000-0005-0000-0000-000038000000}"/>
    <cellStyle name="Заголовок 2" xfId="29" builtinId="17" customBuiltin="1"/>
    <cellStyle name="Заголовок 2 2" xfId="89" xr:uid="{00000000-0005-0000-0000-00003A000000}"/>
    <cellStyle name="Заголовок 3" xfId="30" builtinId="18" customBuiltin="1"/>
    <cellStyle name="Заголовок 3 2" xfId="90" xr:uid="{00000000-0005-0000-0000-00003C000000}"/>
    <cellStyle name="Заголовок 4" xfId="31" builtinId="19" customBuiltin="1"/>
    <cellStyle name="Заголовок 4 2" xfId="91" xr:uid="{00000000-0005-0000-0000-00003E000000}"/>
    <cellStyle name="Итог" xfId="32" builtinId="25" customBuiltin="1"/>
    <cellStyle name="Итог 2" xfId="92" xr:uid="{00000000-0005-0000-0000-000040000000}"/>
    <cellStyle name="Контрольная ячейка" xfId="33" builtinId="23" customBuiltin="1"/>
    <cellStyle name="Контрольная ячейка 2" xfId="93" xr:uid="{00000000-0005-0000-0000-000042000000}"/>
    <cellStyle name="Название" xfId="34" builtinId="15" customBuiltin="1"/>
    <cellStyle name="Название 2" xfId="94" xr:uid="{00000000-0005-0000-0000-000044000000}"/>
    <cellStyle name="Нейтральный" xfId="35" builtinId="28" customBuiltin="1"/>
    <cellStyle name="Нейтральный 2" xfId="95" xr:uid="{00000000-0005-0000-0000-000046000000}"/>
    <cellStyle name="Обычный" xfId="0" builtinId="0"/>
    <cellStyle name="Обычный 10" xfId="280" xr:uid="{00000000-0005-0000-0000-000048000000}"/>
    <cellStyle name="Обычный 11" xfId="630" xr:uid="{00000000-0005-0000-0000-000049000000}"/>
    <cellStyle name="Обычный 11 2" xfId="633" xr:uid="{00000000-0005-0000-0000-00004A000000}"/>
    <cellStyle name="Обычный 11 2 2" xfId="1327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12 3" xfId="1325" xr:uid="{00000000-0005-0000-0000-00004E000000}"/>
    <cellStyle name="Обычный 2" xfId="36" xr:uid="{00000000-0005-0000-0000-00004F000000}"/>
    <cellStyle name="Обычный 2 2" xfId="628" xr:uid="{00000000-0005-0000-0000-000050000000}"/>
    <cellStyle name="Обычный 2 26 2" xfId="116" xr:uid="{00000000-0005-0000-0000-000051000000}"/>
    <cellStyle name="Обычный 2 3" xfId="631" xr:uid="{00000000-0005-0000-0000-000052000000}"/>
    <cellStyle name="Обычный 2 4" xfId="632" xr:uid="{00000000-0005-0000-0000-000053000000}"/>
    <cellStyle name="Обычный 2 5" xfId="627" xr:uid="{00000000-0005-0000-0000-000054000000}"/>
    <cellStyle name="Обычный 3" xfId="37" xr:uid="{00000000-0005-0000-0000-000055000000}"/>
    <cellStyle name="Обычный 3 2" xfId="57" xr:uid="{00000000-0005-0000-0000-000056000000}"/>
    <cellStyle name="Обычный 3 2 2 2" xfId="49" xr:uid="{00000000-0005-0000-0000-000057000000}"/>
    <cellStyle name="Обычный 3 21" xfId="103" xr:uid="{00000000-0005-0000-0000-000058000000}"/>
    <cellStyle name="Обычный 4" xfId="44" xr:uid="{00000000-0005-0000-0000-000059000000}"/>
    <cellStyle name="Обычный 4 2" xfId="56" xr:uid="{00000000-0005-0000-0000-00005A000000}"/>
    <cellStyle name="Обычный 5" xfId="45" xr:uid="{00000000-0005-0000-0000-00005B000000}"/>
    <cellStyle name="Обычный 6" xfId="47" xr:uid="{00000000-0005-0000-0000-00005C000000}"/>
    <cellStyle name="Обычный 6 10" xfId="281" xr:uid="{00000000-0005-0000-0000-00005D000000}"/>
    <cellStyle name="Обычный 6 10 2" xfId="982" xr:uid="{00000000-0005-0000-0000-00005E000000}"/>
    <cellStyle name="Обычный 6 11" xfId="452" xr:uid="{00000000-0005-0000-0000-00005F000000}"/>
    <cellStyle name="Обычный 6 11 2" xfId="1153" xr:uid="{00000000-0005-0000-0000-000060000000}"/>
    <cellStyle name="Обычный 6 12" xfId="634" xr:uid="{00000000-0005-0000-0000-000061000000}"/>
    <cellStyle name="Обычный 6 12 2" xfId="1328" xr:uid="{00000000-0005-0000-0000-000062000000}"/>
    <cellStyle name="Обычный 6 13" xfId="804" xr:uid="{00000000-0005-0000-0000-000063000000}"/>
    <cellStyle name="Обычный 6 2" xfId="53" xr:uid="{00000000-0005-0000-0000-000064000000}"/>
    <cellStyle name="Обычный 6 2 10" xfId="111" xr:uid="{00000000-0005-0000-0000-000065000000}"/>
    <cellStyle name="Обычный 6 2 10 2" xfId="814" xr:uid="{00000000-0005-0000-0000-000066000000}"/>
    <cellStyle name="Обычный 6 2 11" xfId="284" xr:uid="{00000000-0005-0000-0000-000067000000}"/>
    <cellStyle name="Обычный 6 2 11 2" xfId="985" xr:uid="{00000000-0005-0000-0000-000068000000}"/>
    <cellStyle name="Обычный 6 2 12" xfId="455" xr:uid="{00000000-0005-0000-0000-000069000000}"/>
    <cellStyle name="Обычный 6 2 12 2" xfId="1156" xr:uid="{00000000-0005-0000-0000-00006A000000}"/>
    <cellStyle name="Обычный 6 2 13" xfId="635" xr:uid="{00000000-0005-0000-0000-00006B000000}"/>
    <cellStyle name="Обычный 6 2 13 2" xfId="1329" xr:uid="{00000000-0005-0000-0000-00006C000000}"/>
    <cellStyle name="Обычный 6 2 14" xfId="807" xr:uid="{00000000-0005-0000-0000-00006D000000}"/>
    <cellStyle name="Обычный 6 2 2" xfId="54" xr:uid="{00000000-0005-0000-0000-00006E000000}"/>
    <cellStyle name="Обычный 6 2 2 10" xfId="285" xr:uid="{00000000-0005-0000-0000-00006F000000}"/>
    <cellStyle name="Обычный 6 2 2 10 2" xfId="986" xr:uid="{00000000-0005-0000-0000-000070000000}"/>
    <cellStyle name="Обычный 6 2 2 11" xfId="456" xr:uid="{00000000-0005-0000-0000-000071000000}"/>
    <cellStyle name="Обычный 6 2 2 11 2" xfId="1157" xr:uid="{00000000-0005-0000-0000-000072000000}"/>
    <cellStyle name="Обычный 6 2 2 12" xfId="636" xr:uid="{00000000-0005-0000-0000-000073000000}"/>
    <cellStyle name="Обычный 6 2 2 12 2" xfId="1330" xr:uid="{00000000-0005-0000-0000-000074000000}"/>
    <cellStyle name="Обычный 6 2 2 13" xfId="808" xr:uid="{00000000-0005-0000-0000-000075000000}"/>
    <cellStyle name="Обычный 6 2 2 2" xfId="118" xr:uid="{00000000-0005-0000-0000-000076000000}"/>
    <cellStyle name="Обычный 6 2 2 2 2" xfId="135" xr:uid="{00000000-0005-0000-0000-000077000000}"/>
    <cellStyle name="Обычный 6 2 2 2 2 2" xfId="139" xr:uid="{00000000-0005-0000-0000-000078000000}"/>
    <cellStyle name="Обычный 6 2 2 2 2 2 2" xfId="140" xr:uid="{00000000-0005-0000-0000-000079000000}"/>
    <cellStyle name="Обычный 6 2 2 2 2 2 2 2" xfId="312" xr:uid="{00000000-0005-0000-0000-00007A000000}"/>
    <cellStyle name="Обычный 6 2 2 2 2 2 2 2 2" xfId="1013" xr:uid="{00000000-0005-0000-0000-00007B000000}"/>
    <cellStyle name="Обычный 6 2 2 2 2 2 2 3" xfId="483" xr:uid="{00000000-0005-0000-0000-00007C000000}"/>
    <cellStyle name="Обычный 6 2 2 2 2 2 2 3 2" xfId="1184" xr:uid="{00000000-0005-0000-0000-00007D000000}"/>
    <cellStyle name="Обычный 6 2 2 2 2 2 2 4" xfId="640" xr:uid="{00000000-0005-0000-0000-00007E000000}"/>
    <cellStyle name="Обычный 6 2 2 2 2 2 2 4 2" xfId="1334" xr:uid="{00000000-0005-0000-0000-00007F000000}"/>
    <cellStyle name="Обычный 6 2 2 2 2 2 2 5" xfId="842" xr:uid="{00000000-0005-0000-0000-000080000000}"/>
    <cellStyle name="Обычный 6 2 2 2 2 2 3" xfId="141" xr:uid="{00000000-0005-0000-0000-000081000000}"/>
    <cellStyle name="Обычный 6 2 2 2 2 2 3 2" xfId="313" xr:uid="{00000000-0005-0000-0000-000082000000}"/>
    <cellStyle name="Обычный 6 2 2 2 2 2 3 2 2" xfId="1014" xr:uid="{00000000-0005-0000-0000-000083000000}"/>
    <cellStyle name="Обычный 6 2 2 2 2 2 3 3" xfId="484" xr:uid="{00000000-0005-0000-0000-000084000000}"/>
    <cellStyle name="Обычный 6 2 2 2 2 2 3 3 2" xfId="1185" xr:uid="{00000000-0005-0000-0000-000085000000}"/>
    <cellStyle name="Обычный 6 2 2 2 2 2 3 4" xfId="641" xr:uid="{00000000-0005-0000-0000-000086000000}"/>
    <cellStyle name="Обычный 6 2 2 2 2 2 3 4 2" xfId="1335" xr:uid="{00000000-0005-0000-0000-000087000000}"/>
    <cellStyle name="Обычный 6 2 2 2 2 2 3 5" xfId="843" xr:uid="{00000000-0005-0000-0000-000088000000}"/>
    <cellStyle name="Обычный 6 2 2 2 2 2 4" xfId="311" xr:uid="{00000000-0005-0000-0000-000089000000}"/>
    <cellStyle name="Обычный 6 2 2 2 2 2 4 2" xfId="1012" xr:uid="{00000000-0005-0000-0000-00008A000000}"/>
    <cellStyle name="Обычный 6 2 2 2 2 2 5" xfId="482" xr:uid="{00000000-0005-0000-0000-00008B000000}"/>
    <cellStyle name="Обычный 6 2 2 2 2 2 5 2" xfId="1183" xr:uid="{00000000-0005-0000-0000-00008C000000}"/>
    <cellStyle name="Обычный 6 2 2 2 2 2 6" xfId="639" xr:uid="{00000000-0005-0000-0000-00008D000000}"/>
    <cellStyle name="Обычный 6 2 2 2 2 2 6 2" xfId="1333" xr:uid="{00000000-0005-0000-0000-00008E000000}"/>
    <cellStyle name="Обычный 6 2 2 2 2 2 7" xfId="841" xr:uid="{00000000-0005-0000-0000-00008F000000}"/>
    <cellStyle name="Обычный 6 2 2 2 2 3" xfId="142" xr:uid="{00000000-0005-0000-0000-000090000000}"/>
    <cellStyle name="Обычный 6 2 2 2 2 3 2" xfId="314" xr:uid="{00000000-0005-0000-0000-000091000000}"/>
    <cellStyle name="Обычный 6 2 2 2 2 3 2 2" xfId="1015" xr:uid="{00000000-0005-0000-0000-000092000000}"/>
    <cellStyle name="Обычный 6 2 2 2 2 3 3" xfId="485" xr:uid="{00000000-0005-0000-0000-000093000000}"/>
    <cellStyle name="Обычный 6 2 2 2 2 3 3 2" xfId="1186" xr:uid="{00000000-0005-0000-0000-000094000000}"/>
    <cellStyle name="Обычный 6 2 2 2 2 3 4" xfId="642" xr:uid="{00000000-0005-0000-0000-000095000000}"/>
    <cellStyle name="Обычный 6 2 2 2 2 3 4 2" xfId="1336" xr:uid="{00000000-0005-0000-0000-000096000000}"/>
    <cellStyle name="Обычный 6 2 2 2 2 3 5" xfId="844" xr:uid="{00000000-0005-0000-0000-000097000000}"/>
    <cellStyle name="Обычный 6 2 2 2 2 4" xfId="143" xr:uid="{00000000-0005-0000-0000-000098000000}"/>
    <cellStyle name="Обычный 6 2 2 2 2 4 2" xfId="315" xr:uid="{00000000-0005-0000-0000-000099000000}"/>
    <cellStyle name="Обычный 6 2 2 2 2 4 2 2" xfId="1016" xr:uid="{00000000-0005-0000-0000-00009A000000}"/>
    <cellStyle name="Обычный 6 2 2 2 2 4 3" xfId="486" xr:uid="{00000000-0005-0000-0000-00009B000000}"/>
    <cellStyle name="Обычный 6 2 2 2 2 4 3 2" xfId="1187" xr:uid="{00000000-0005-0000-0000-00009C000000}"/>
    <cellStyle name="Обычный 6 2 2 2 2 4 4" xfId="643" xr:uid="{00000000-0005-0000-0000-00009D000000}"/>
    <cellStyle name="Обычный 6 2 2 2 2 4 4 2" xfId="1337" xr:uid="{00000000-0005-0000-0000-00009E000000}"/>
    <cellStyle name="Обычный 6 2 2 2 2 4 5" xfId="845" xr:uid="{00000000-0005-0000-0000-00009F000000}"/>
    <cellStyle name="Обычный 6 2 2 2 2 5" xfId="307" xr:uid="{00000000-0005-0000-0000-0000A0000000}"/>
    <cellStyle name="Обычный 6 2 2 2 2 5 2" xfId="1008" xr:uid="{00000000-0005-0000-0000-0000A1000000}"/>
    <cellStyle name="Обычный 6 2 2 2 2 6" xfId="478" xr:uid="{00000000-0005-0000-0000-0000A2000000}"/>
    <cellStyle name="Обычный 6 2 2 2 2 6 2" xfId="1179" xr:uid="{00000000-0005-0000-0000-0000A3000000}"/>
    <cellStyle name="Обычный 6 2 2 2 2 7" xfId="638" xr:uid="{00000000-0005-0000-0000-0000A4000000}"/>
    <cellStyle name="Обычный 6 2 2 2 2 7 2" xfId="1332" xr:uid="{00000000-0005-0000-0000-0000A5000000}"/>
    <cellStyle name="Обычный 6 2 2 2 2 8" xfId="837" xr:uid="{00000000-0005-0000-0000-0000A6000000}"/>
    <cellStyle name="Обычный 6 2 2 2 3" xfId="137" xr:uid="{00000000-0005-0000-0000-0000A7000000}"/>
    <cellStyle name="Обычный 6 2 2 2 3 2" xfId="144" xr:uid="{00000000-0005-0000-0000-0000A8000000}"/>
    <cellStyle name="Обычный 6 2 2 2 3 2 2" xfId="316" xr:uid="{00000000-0005-0000-0000-0000A9000000}"/>
    <cellStyle name="Обычный 6 2 2 2 3 2 2 2" xfId="1017" xr:uid="{00000000-0005-0000-0000-0000AA000000}"/>
    <cellStyle name="Обычный 6 2 2 2 3 2 3" xfId="487" xr:uid="{00000000-0005-0000-0000-0000AB000000}"/>
    <cellStyle name="Обычный 6 2 2 2 3 2 3 2" xfId="1188" xr:uid="{00000000-0005-0000-0000-0000AC000000}"/>
    <cellStyle name="Обычный 6 2 2 2 3 2 4" xfId="645" xr:uid="{00000000-0005-0000-0000-0000AD000000}"/>
    <cellStyle name="Обычный 6 2 2 2 3 2 4 2" xfId="1339" xr:uid="{00000000-0005-0000-0000-0000AE000000}"/>
    <cellStyle name="Обычный 6 2 2 2 3 2 5" xfId="846" xr:uid="{00000000-0005-0000-0000-0000AF000000}"/>
    <cellStyle name="Обычный 6 2 2 2 3 3" xfId="145" xr:uid="{00000000-0005-0000-0000-0000B0000000}"/>
    <cellStyle name="Обычный 6 2 2 2 3 3 2" xfId="317" xr:uid="{00000000-0005-0000-0000-0000B1000000}"/>
    <cellStyle name="Обычный 6 2 2 2 3 3 2 2" xfId="1018" xr:uid="{00000000-0005-0000-0000-0000B2000000}"/>
    <cellStyle name="Обычный 6 2 2 2 3 3 3" xfId="488" xr:uid="{00000000-0005-0000-0000-0000B3000000}"/>
    <cellStyle name="Обычный 6 2 2 2 3 3 3 2" xfId="1189" xr:uid="{00000000-0005-0000-0000-0000B4000000}"/>
    <cellStyle name="Обычный 6 2 2 2 3 3 4" xfId="646" xr:uid="{00000000-0005-0000-0000-0000B5000000}"/>
    <cellStyle name="Обычный 6 2 2 2 3 3 4 2" xfId="1340" xr:uid="{00000000-0005-0000-0000-0000B6000000}"/>
    <cellStyle name="Обычный 6 2 2 2 3 3 5" xfId="847" xr:uid="{00000000-0005-0000-0000-0000B7000000}"/>
    <cellStyle name="Обычный 6 2 2 2 3 4" xfId="309" xr:uid="{00000000-0005-0000-0000-0000B8000000}"/>
    <cellStyle name="Обычный 6 2 2 2 3 4 2" xfId="1010" xr:uid="{00000000-0005-0000-0000-0000B9000000}"/>
    <cellStyle name="Обычный 6 2 2 2 3 5" xfId="480" xr:uid="{00000000-0005-0000-0000-0000BA000000}"/>
    <cellStyle name="Обычный 6 2 2 2 3 5 2" xfId="1181" xr:uid="{00000000-0005-0000-0000-0000BB000000}"/>
    <cellStyle name="Обычный 6 2 2 2 3 6" xfId="644" xr:uid="{00000000-0005-0000-0000-0000BC000000}"/>
    <cellStyle name="Обычный 6 2 2 2 3 6 2" xfId="1338" xr:uid="{00000000-0005-0000-0000-0000BD000000}"/>
    <cellStyle name="Обычный 6 2 2 2 3 7" xfId="839" xr:uid="{00000000-0005-0000-0000-0000BE000000}"/>
    <cellStyle name="Обычный 6 2 2 2 4" xfId="146" xr:uid="{00000000-0005-0000-0000-0000BF000000}"/>
    <cellStyle name="Обычный 6 2 2 2 4 2" xfId="318" xr:uid="{00000000-0005-0000-0000-0000C0000000}"/>
    <cellStyle name="Обычный 6 2 2 2 4 2 2" xfId="1019" xr:uid="{00000000-0005-0000-0000-0000C1000000}"/>
    <cellStyle name="Обычный 6 2 2 2 4 3" xfId="489" xr:uid="{00000000-0005-0000-0000-0000C2000000}"/>
    <cellStyle name="Обычный 6 2 2 2 4 3 2" xfId="1190" xr:uid="{00000000-0005-0000-0000-0000C3000000}"/>
    <cellStyle name="Обычный 6 2 2 2 4 4" xfId="647" xr:uid="{00000000-0005-0000-0000-0000C4000000}"/>
    <cellStyle name="Обычный 6 2 2 2 4 4 2" xfId="1341" xr:uid="{00000000-0005-0000-0000-0000C5000000}"/>
    <cellStyle name="Обычный 6 2 2 2 4 5" xfId="848" xr:uid="{00000000-0005-0000-0000-0000C6000000}"/>
    <cellStyle name="Обычный 6 2 2 2 5" xfId="147" xr:uid="{00000000-0005-0000-0000-0000C7000000}"/>
    <cellStyle name="Обычный 6 2 2 2 5 2" xfId="319" xr:uid="{00000000-0005-0000-0000-0000C8000000}"/>
    <cellStyle name="Обычный 6 2 2 2 5 2 2" xfId="1020" xr:uid="{00000000-0005-0000-0000-0000C9000000}"/>
    <cellStyle name="Обычный 6 2 2 2 5 3" xfId="490" xr:uid="{00000000-0005-0000-0000-0000CA000000}"/>
    <cellStyle name="Обычный 6 2 2 2 5 3 2" xfId="1191" xr:uid="{00000000-0005-0000-0000-0000CB000000}"/>
    <cellStyle name="Обычный 6 2 2 2 5 4" xfId="648" xr:uid="{00000000-0005-0000-0000-0000CC000000}"/>
    <cellStyle name="Обычный 6 2 2 2 5 4 2" xfId="1342" xr:uid="{00000000-0005-0000-0000-0000CD000000}"/>
    <cellStyle name="Обычный 6 2 2 2 5 5" xfId="849" xr:uid="{00000000-0005-0000-0000-0000CE000000}"/>
    <cellStyle name="Обычный 6 2 2 2 6" xfId="290" xr:uid="{00000000-0005-0000-0000-0000CF000000}"/>
    <cellStyle name="Обычный 6 2 2 2 6 2" xfId="991" xr:uid="{00000000-0005-0000-0000-0000D0000000}"/>
    <cellStyle name="Обычный 6 2 2 2 7" xfId="461" xr:uid="{00000000-0005-0000-0000-0000D1000000}"/>
    <cellStyle name="Обычный 6 2 2 2 7 2" xfId="1162" xr:uid="{00000000-0005-0000-0000-0000D2000000}"/>
    <cellStyle name="Обычный 6 2 2 2 8" xfId="637" xr:uid="{00000000-0005-0000-0000-0000D3000000}"/>
    <cellStyle name="Обычный 6 2 2 2 8 2" xfId="1331" xr:uid="{00000000-0005-0000-0000-0000D4000000}"/>
    <cellStyle name="Обычный 6 2 2 2 9" xfId="820" xr:uid="{00000000-0005-0000-0000-0000D5000000}"/>
    <cellStyle name="Обычный 6 2 2 3" xfId="130" xr:uid="{00000000-0005-0000-0000-0000D6000000}"/>
    <cellStyle name="Обычный 6 2 2 3 2" xfId="148" xr:uid="{00000000-0005-0000-0000-0000D7000000}"/>
    <cellStyle name="Обычный 6 2 2 3 2 2" xfId="149" xr:uid="{00000000-0005-0000-0000-0000D8000000}"/>
    <cellStyle name="Обычный 6 2 2 3 2 2 2" xfId="321" xr:uid="{00000000-0005-0000-0000-0000D9000000}"/>
    <cellStyle name="Обычный 6 2 2 3 2 2 2 2" xfId="1022" xr:uid="{00000000-0005-0000-0000-0000DA000000}"/>
    <cellStyle name="Обычный 6 2 2 3 2 2 3" xfId="492" xr:uid="{00000000-0005-0000-0000-0000DB000000}"/>
    <cellStyle name="Обычный 6 2 2 3 2 2 3 2" xfId="1193" xr:uid="{00000000-0005-0000-0000-0000DC000000}"/>
    <cellStyle name="Обычный 6 2 2 3 2 2 4" xfId="651" xr:uid="{00000000-0005-0000-0000-0000DD000000}"/>
    <cellStyle name="Обычный 6 2 2 3 2 2 4 2" xfId="1345" xr:uid="{00000000-0005-0000-0000-0000DE000000}"/>
    <cellStyle name="Обычный 6 2 2 3 2 2 5" xfId="851" xr:uid="{00000000-0005-0000-0000-0000DF000000}"/>
    <cellStyle name="Обычный 6 2 2 3 2 3" xfId="150" xr:uid="{00000000-0005-0000-0000-0000E0000000}"/>
    <cellStyle name="Обычный 6 2 2 3 2 3 2" xfId="322" xr:uid="{00000000-0005-0000-0000-0000E1000000}"/>
    <cellStyle name="Обычный 6 2 2 3 2 3 2 2" xfId="1023" xr:uid="{00000000-0005-0000-0000-0000E2000000}"/>
    <cellStyle name="Обычный 6 2 2 3 2 3 3" xfId="493" xr:uid="{00000000-0005-0000-0000-0000E3000000}"/>
    <cellStyle name="Обычный 6 2 2 3 2 3 3 2" xfId="1194" xr:uid="{00000000-0005-0000-0000-0000E4000000}"/>
    <cellStyle name="Обычный 6 2 2 3 2 3 4" xfId="652" xr:uid="{00000000-0005-0000-0000-0000E5000000}"/>
    <cellStyle name="Обычный 6 2 2 3 2 3 4 2" xfId="1346" xr:uid="{00000000-0005-0000-0000-0000E6000000}"/>
    <cellStyle name="Обычный 6 2 2 3 2 3 5" xfId="852" xr:uid="{00000000-0005-0000-0000-0000E7000000}"/>
    <cellStyle name="Обычный 6 2 2 3 2 4" xfId="320" xr:uid="{00000000-0005-0000-0000-0000E8000000}"/>
    <cellStyle name="Обычный 6 2 2 3 2 4 2" xfId="1021" xr:uid="{00000000-0005-0000-0000-0000E9000000}"/>
    <cellStyle name="Обычный 6 2 2 3 2 5" xfId="491" xr:uid="{00000000-0005-0000-0000-0000EA000000}"/>
    <cellStyle name="Обычный 6 2 2 3 2 5 2" xfId="1192" xr:uid="{00000000-0005-0000-0000-0000EB000000}"/>
    <cellStyle name="Обычный 6 2 2 3 2 6" xfId="650" xr:uid="{00000000-0005-0000-0000-0000EC000000}"/>
    <cellStyle name="Обычный 6 2 2 3 2 6 2" xfId="1344" xr:uid="{00000000-0005-0000-0000-0000ED000000}"/>
    <cellStyle name="Обычный 6 2 2 3 2 7" xfId="850" xr:uid="{00000000-0005-0000-0000-0000EE000000}"/>
    <cellStyle name="Обычный 6 2 2 3 3" xfId="151" xr:uid="{00000000-0005-0000-0000-0000EF000000}"/>
    <cellStyle name="Обычный 6 2 2 3 3 2" xfId="323" xr:uid="{00000000-0005-0000-0000-0000F0000000}"/>
    <cellStyle name="Обычный 6 2 2 3 3 2 2" xfId="1024" xr:uid="{00000000-0005-0000-0000-0000F1000000}"/>
    <cellStyle name="Обычный 6 2 2 3 3 3" xfId="494" xr:uid="{00000000-0005-0000-0000-0000F2000000}"/>
    <cellStyle name="Обычный 6 2 2 3 3 3 2" xfId="1195" xr:uid="{00000000-0005-0000-0000-0000F3000000}"/>
    <cellStyle name="Обычный 6 2 2 3 3 4" xfId="653" xr:uid="{00000000-0005-0000-0000-0000F4000000}"/>
    <cellStyle name="Обычный 6 2 2 3 3 4 2" xfId="1347" xr:uid="{00000000-0005-0000-0000-0000F5000000}"/>
    <cellStyle name="Обычный 6 2 2 3 3 5" xfId="853" xr:uid="{00000000-0005-0000-0000-0000F6000000}"/>
    <cellStyle name="Обычный 6 2 2 3 4" xfId="152" xr:uid="{00000000-0005-0000-0000-0000F7000000}"/>
    <cellStyle name="Обычный 6 2 2 3 4 2" xfId="324" xr:uid="{00000000-0005-0000-0000-0000F8000000}"/>
    <cellStyle name="Обычный 6 2 2 3 4 2 2" xfId="1025" xr:uid="{00000000-0005-0000-0000-0000F9000000}"/>
    <cellStyle name="Обычный 6 2 2 3 4 3" xfId="495" xr:uid="{00000000-0005-0000-0000-0000FA000000}"/>
    <cellStyle name="Обычный 6 2 2 3 4 3 2" xfId="1196" xr:uid="{00000000-0005-0000-0000-0000FB000000}"/>
    <cellStyle name="Обычный 6 2 2 3 4 4" xfId="654" xr:uid="{00000000-0005-0000-0000-0000FC000000}"/>
    <cellStyle name="Обычный 6 2 2 3 4 4 2" xfId="1348" xr:uid="{00000000-0005-0000-0000-0000FD000000}"/>
    <cellStyle name="Обычный 6 2 2 3 4 5" xfId="854" xr:uid="{00000000-0005-0000-0000-0000FE000000}"/>
    <cellStyle name="Обычный 6 2 2 3 5" xfId="302" xr:uid="{00000000-0005-0000-0000-0000FF000000}"/>
    <cellStyle name="Обычный 6 2 2 3 5 2" xfId="1003" xr:uid="{00000000-0005-0000-0000-000000010000}"/>
    <cellStyle name="Обычный 6 2 2 3 6" xfId="473" xr:uid="{00000000-0005-0000-0000-000001010000}"/>
    <cellStyle name="Обычный 6 2 2 3 6 2" xfId="1174" xr:uid="{00000000-0005-0000-0000-000002010000}"/>
    <cellStyle name="Обычный 6 2 2 3 7" xfId="649" xr:uid="{00000000-0005-0000-0000-000003010000}"/>
    <cellStyle name="Обычный 6 2 2 3 7 2" xfId="1343" xr:uid="{00000000-0005-0000-0000-000004010000}"/>
    <cellStyle name="Обычный 6 2 2 3 8" xfId="832" xr:uid="{00000000-0005-0000-0000-000005010000}"/>
    <cellStyle name="Обычный 6 2 2 4" xfId="123" xr:uid="{00000000-0005-0000-0000-000006010000}"/>
    <cellStyle name="Обычный 6 2 2 4 2" xfId="153" xr:uid="{00000000-0005-0000-0000-000007010000}"/>
    <cellStyle name="Обычный 6 2 2 4 2 2" xfId="154" xr:uid="{00000000-0005-0000-0000-000008010000}"/>
    <cellStyle name="Обычный 6 2 2 4 2 2 2" xfId="326" xr:uid="{00000000-0005-0000-0000-000009010000}"/>
    <cellStyle name="Обычный 6 2 2 4 2 2 2 2" xfId="1027" xr:uid="{00000000-0005-0000-0000-00000A010000}"/>
    <cellStyle name="Обычный 6 2 2 4 2 2 3" xfId="497" xr:uid="{00000000-0005-0000-0000-00000B010000}"/>
    <cellStyle name="Обычный 6 2 2 4 2 2 3 2" xfId="1198" xr:uid="{00000000-0005-0000-0000-00000C010000}"/>
    <cellStyle name="Обычный 6 2 2 4 2 2 4" xfId="657" xr:uid="{00000000-0005-0000-0000-00000D010000}"/>
    <cellStyle name="Обычный 6 2 2 4 2 2 4 2" xfId="1351" xr:uid="{00000000-0005-0000-0000-00000E010000}"/>
    <cellStyle name="Обычный 6 2 2 4 2 2 5" xfId="856" xr:uid="{00000000-0005-0000-0000-00000F010000}"/>
    <cellStyle name="Обычный 6 2 2 4 2 3" xfId="155" xr:uid="{00000000-0005-0000-0000-000010010000}"/>
    <cellStyle name="Обычный 6 2 2 4 2 3 2" xfId="327" xr:uid="{00000000-0005-0000-0000-000011010000}"/>
    <cellStyle name="Обычный 6 2 2 4 2 3 2 2" xfId="1028" xr:uid="{00000000-0005-0000-0000-000012010000}"/>
    <cellStyle name="Обычный 6 2 2 4 2 3 3" xfId="498" xr:uid="{00000000-0005-0000-0000-000013010000}"/>
    <cellStyle name="Обычный 6 2 2 4 2 3 3 2" xfId="1199" xr:uid="{00000000-0005-0000-0000-000014010000}"/>
    <cellStyle name="Обычный 6 2 2 4 2 3 4" xfId="658" xr:uid="{00000000-0005-0000-0000-000015010000}"/>
    <cellStyle name="Обычный 6 2 2 4 2 3 4 2" xfId="1352" xr:uid="{00000000-0005-0000-0000-000016010000}"/>
    <cellStyle name="Обычный 6 2 2 4 2 3 5" xfId="857" xr:uid="{00000000-0005-0000-0000-000017010000}"/>
    <cellStyle name="Обычный 6 2 2 4 2 4" xfId="325" xr:uid="{00000000-0005-0000-0000-000018010000}"/>
    <cellStyle name="Обычный 6 2 2 4 2 4 2" xfId="1026" xr:uid="{00000000-0005-0000-0000-000019010000}"/>
    <cellStyle name="Обычный 6 2 2 4 2 5" xfId="496" xr:uid="{00000000-0005-0000-0000-00001A010000}"/>
    <cellStyle name="Обычный 6 2 2 4 2 5 2" xfId="1197" xr:uid="{00000000-0005-0000-0000-00001B010000}"/>
    <cellStyle name="Обычный 6 2 2 4 2 6" xfId="656" xr:uid="{00000000-0005-0000-0000-00001C010000}"/>
    <cellStyle name="Обычный 6 2 2 4 2 6 2" xfId="1350" xr:uid="{00000000-0005-0000-0000-00001D010000}"/>
    <cellStyle name="Обычный 6 2 2 4 2 7" xfId="855" xr:uid="{00000000-0005-0000-0000-00001E010000}"/>
    <cellStyle name="Обычный 6 2 2 4 3" xfId="156" xr:uid="{00000000-0005-0000-0000-00001F010000}"/>
    <cellStyle name="Обычный 6 2 2 4 3 2" xfId="328" xr:uid="{00000000-0005-0000-0000-000020010000}"/>
    <cellStyle name="Обычный 6 2 2 4 3 2 2" xfId="1029" xr:uid="{00000000-0005-0000-0000-000021010000}"/>
    <cellStyle name="Обычный 6 2 2 4 3 3" xfId="499" xr:uid="{00000000-0005-0000-0000-000022010000}"/>
    <cellStyle name="Обычный 6 2 2 4 3 3 2" xfId="1200" xr:uid="{00000000-0005-0000-0000-000023010000}"/>
    <cellStyle name="Обычный 6 2 2 4 3 4" xfId="659" xr:uid="{00000000-0005-0000-0000-000024010000}"/>
    <cellStyle name="Обычный 6 2 2 4 3 4 2" xfId="1353" xr:uid="{00000000-0005-0000-0000-000025010000}"/>
    <cellStyle name="Обычный 6 2 2 4 3 5" xfId="858" xr:uid="{00000000-0005-0000-0000-000026010000}"/>
    <cellStyle name="Обычный 6 2 2 4 4" xfId="157" xr:uid="{00000000-0005-0000-0000-000027010000}"/>
    <cellStyle name="Обычный 6 2 2 4 4 2" xfId="329" xr:uid="{00000000-0005-0000-0000-000028010000}"/>
    <cellStyle name="Обычный 6 2 2 4 4 2 2" xfId="1030" xr:uid="{00000000-0005-0000-0000-000029010000}"/>
    <cellStyle name="Обычный 6 2 2 4 4 3" xfId="500" xr:uid="{00000000-0005-0000-0000-00002A010000}"/>
    <cellStyle name="Обычный 6 2 2 4 4 3 2" xfId="1201" xr:uid="{00000000-0005-0000-0000-00002B010000}"/>
    <cellStyle name="Обычный 6 2 2 4 4 4" xfId="660" xr:uid="{00000000-0005-0000-0000-00002C010000}"/>
    <cellStyle name="Обычный 6 2 2 4 4 4 2" xfId="1354" xr:uid="{00000000-0005-0000-0000-00002D010000}"/>
    <cellStyle name="Обычный 6 2 2 4 4 5" xfId="859" xr:uid="{00000000-0005-0000-0000-00002E010000}"/>
    <cellStyle name="Обычный 6 2 2 4 5" xfId="295" xr:uid="{00000000-0005-0000-0000-00002F010000}"/>
    <cellStyle name="Обычный 6 2 2 4 5 2" xfId="996" xr:uid="{00000000-0005-0000-0000-000030010000}"/>
    <cellStyle name="Обычный 6 2 2 4 6" xfId="466" xr:uid="{00000000-0005-0000-0000-000031010000}"/>
    <cellStyle name="Обычный 6 2 2 4 6 2" xfId="1167" xr:uid="{00000000-0005-0000-0000-000032010000}"/>
    <cellStyle name="Обычный 6 2 2 4 7" xfId="655" xr:uid="{00000000-0005-0000-0000-000033010000}"/>
    <cellStyle name="Обычный 6 2 2 4 7 2" xfId="1349" xr:uid="{00000000-0005-0000-0000-000034010000}"/>
    <cellStyle name="Обычный 6 2 2 4 8" xfId="825" xr:uid="{00000000-0005-0000-0000-000035010000}"/>
    <cellStyle name="Обычный 6 2 2 5" xfId="158" xr:uid="{00000000-0005-0000-0000-000036010000}"/>
    <cellStyle name="Обычный 6 2 2 5 2" xfId="159" xr:uid="{00000000-0005-0000-0000-000037010000}"/>
    <cellStyle name="Обычный 6 2 2 5 2 2" xfId="331" xr:uid="{00000000-0005-0000-0000-000038010000}"/>
    <cellStyle name="Обычный 6 2 2 5 2 2 2" xfId="1032" xr:uid="{00000000-0005-0000-0000-000039010000}"/>
    <cellStyle name="Обычный 6 2 2 5 2 3" xfId="502" xr:uid="{00000000-0005-0000-0000-00003A010000}"/>
    <cellStyle name="Обычный 6 2 2 5 2 3 2" xfId="1203" xr:uid="{00000000-0005-0000-0000-00003B010000}"/>
    <cellStyle name="Обычный 6 2 2 5 2 4" xfId="662" xr:uid="{00000000-0005-0000-0000-00003C010000}"/>
    <cellStyle name="Обычный 6 2 2 5 2 4 2" xfId="1356" xr:uid="{00000000-0005-0000-0000-00003D010000}"/>
    <cellStyle name="Обычный 6 2 2 5 2 5" xfId="861" xr:uid="{00000000-0005-0000-0000-00003E010000}"/>
    <cellStyle name="Обычный 6 2 2 5 3" xfId="160" xr:uid="{00000000-0005-0000-0000-00003F010000}"/>
    <cellStyle name="Обычный 6 2 2 5 3 2" xfId="332" xr:uid="{00000000-0005-0000-0000-000040010000}"/>
    <cellStyle name="Обычный 6 2 2 5 3 2 2" xfId="1033" xr:uid="{00000000-0005-0000-0000-000041010000}"/>
    <cellStyle name="Обычный 6 2 2 5 3 3" xfId="503" xr:uid="{00000000-0005-0000-0000-000042010000}"/>
    <cellStyle name="Обычный 6 2 2 5 3 3 2" xfId="1204" xr:uid="{00000000-0005-0000-0000-000043010000}"/>
    <cellStyle name="Обычный 6 2 2 5 3 4" xfId="663" xr:uid="{00000000-0005-0000-0000-000044010000}"/>
    <cellStyle name="Обычный 6 2 2 5 3 4 2" xfId="1357" xr:uid="{00000000-0005-0000-0000-000045010000}"/>
    <cellStyle name="Обычный 6 2 2 5 3 5" xfId="862" xr:uid="{00000000-0005-0000-0000-000046010000}"/>
    <cellStyle name="Обычный 6 2 2 5 4" xfId="330" xr:uid="{00000000-0005-0000-0000-000047010000}"/>
    <cellStyle name="Обычный 6 2 2 5 4 2" xfId="1031" xr:uid="{00000000-0005-0000-0000-000048010000}"/>
    <cellStyle name="Обычный 6 2 2 5 5" xfId="501" xr:uid="{00000000-0005-0000-0000-000049010000}"/>
    <cellStyle name="Обычный 6 2 2 5 5 2" xfId="1202" xr:uid="{00000000-0005-0000-0000-00004A010000}"/>
    <cellStyle name="Обычный 6 2 2 5 6" xfId="661" xr:uid="{00000000-0005-0000-0000-00004B010000}"/>
    <cellStyle name="Обычный 6 2 2 5 6 2" xfId="1355" xr:uid="{00000000-0005-0000-0000-00004C010000}"/>
    <cellStyle name="Обычный 6 2 2 5 7" xfId="860" xr:uid="{00000000-0005-0000-0000-00004D010000}"/>
    <cellStyle name="Обычный 6 2 2 6" xfId="161" xr:uid="{00000000-0005-0000-0000-00004E010000}"/>
    <cellStyle name="Обычный 6 2 2 6 2" xfId="333" xr:uid="{00000000-0005-0000-0000-00004F010000}"/>
    <cellStyle name="Обычный 6 2 2 6 2 2" xfId="1034" xr:uid="{00000000-0005-0000-0000-000050010000}"/>
    <cellStyle name="Обычный 6 2 2 6 3" xfId="504" xr:uid="{00000000-0005-0000-0000-000051010000}"/>
    <cellStyle name="Обычный 6 2 2 6 3 2" xfId="1205" xr:uid="{00000000-0005-0000-0000-000052010000}"/>
    <cellStyle name="Обычный 6 2 2 6 4" xfId="664" xr:uid="{00000000-0005-0000-0000-000053010000}"/>
    <cellStyle name="Обычный 6 2 2 6 4 2" xfId="1358" xr:uid="{00000000-0005-0000-0000-000054010000}"/>
    <cellStyle name="Обычный 6 2 2 6 5" xfId="863" xr:uid="{00000000-0005-0000-0000-000055010000}"/>
    <cellStyle name="Обычный 6 2 2 7" xfId="162" xr:uid="{00000000-0005-0000-0000-000056010000}"/>
    <cellStyle name="Обычный 6 2 2 7 2" xfId="334" xr:uid="{00000000-0005-0000-0000-000057010000}"/>
    <cellStyle name="Обычный 6 2 2 7 2 2" xfId="1035" xr:uid="{00000000-0005-0000-0000-000058010000}"/>
    <cellStyle name="Обычный 6 2 2 7 3" xfId="505" xr:uid="{00000000-0005-0000-0000-000059010000}"/>
    <cellStyle name="Обычный 6 2 2 7 3 2" xfId="1206" xr:uid="{00000000-0005-0000-0000-00005A010000}"/>
    <cellStyle name="Обычный 6 2 2 7 4" xfId="665" xr:uid="{00000000-0005-0000-0000-00005B010000}"/>
    <cellStyle name="Обычный 6 2 2 7 4 2" xfId="1359" xr:uid="{00000000-0005-0000-0000-00005C010000}"/>
    <cellStyle name="Обычный 6 2 2 7 5" xfId="864" xr:uid="{00000000-0005-0000-0000-00005D010000}"/>
    <cellStyle name="Обычный 6 2 2 8" xfId="163" xr:uid="{00000000-0005-0000-0000-00005E010000}"/>
    <cellStyle name="Обычный 6 2 2 8 2" xfId="335" xr:uid="{00000000-0005-0000-0000-00005F010000}"/>
    <cellStyle name="Обычный 6 2 2 8 2 2" xfId="1036" xr:uid="{00000000-0005-0000-0000-000060010000}"/>
    <cellStyle name="Обычный 6 2 2 8 3" xfId="506" xr:uid="{00000000-0005-0000-0000-000061010000}"/>
    <cellStyle name="Обычный 6 2 2 8 3 2" xfId="1207" xr:uid="{00000000-0005-0000-0000-000062010000}"/>
    <cellStyle name="Обычный 6 2 2 8 4" xfId="666" xr:uid="{00000000-0005-0000-0000-000063010000}"/>
    <cellStyle name="Обычный 6 2 2 8 4 2" xfId="1360" xr:uid="{00000000-0005-0000-0000-000064010000}"/>
    <cellStyle name="Обычный 6 2 2 8 5" xfId="865" xr:uid="{00000000-0005-0000-0000-000065010000}"/>
    <cellStyle name="Обычный 6 2 2 9" xfId="112" xr:uid="{00000000-0005-0000-0000-000066010000}"/>
    <cellStyle name="Обычный 6 2 2 9 2" xfId="815" xr:uid="{00000000-0005-0000-0000-000067010000}"/>
    <cellStyle name="Обычный 6 2 3" xfId="102" xr:uid="{00000000-0005-0000-0000-000068010000}"/>
    <cellStyle name="Обычный 6 2 3 10" xfId="287" xr:uid="{00000000-0005-0000-0000-000069010000}"/>
    <cellStyle name="Обычный 6 2 3 10 2" xfId="988" xr:uid="{00000000-0005-0000-0000-00006A010000}"/>
    <cellStyle name="Обычный 6 2 3 11" xfId="458" xr:uid="{00000000-0005-0000-0000-00006B010000}"/>
    <cellStyle name="Обычный 6 2 3 11 2" xfId="1159" xr:uid="{00000000-0005-0000-0000-00006C010000}"/>
    <cellStyle name="Обычный 6 2 3 12" xfId="629" xr:uid="{00000000-0005-0000-0000-00006D010000}"/>
    <cellStyle name="Обычный 6 2 3 12 2" xfId="1326" xr:uid="{00000000-0005-0000-0000-00006E010000}"/>
    <cellStyle name="Обычный 6 2 3 13" xfId="810" xr:uid="{00000000-0005-0000-0000-00006F010000}"/>
    <cellStyle name="Обычный 6 2 3 2" xfId="117" xr:uid="{00000000-0005-0000-0000-000070010000}"/>
    <cellStyle name="Обычный 6 2 3 2 2" xfId="134" xr:uid="{00000000-0005-0000-0000-000071010000}"/>
    <cellStyle name="Обычный 6 2 3 2 2 2" xfId="164" xr:uid="{00000000-0005-0000-0000-000072010000}"/>
    <cellStyle name="Обычный 6 2 3 2 2 2 2" xfId="165" xr:uid="{00000000-0005-0000-0000-000073010000}"/>
    <cellStyle name="Обычный 6 2 3 2 2 2 2 2" xfId="337" xr:uid="{00000000-0005-0000-0000-000074010000}"/>
    <cellStyle name="Обычный 6 2 3 2 2 2 2 2 2" xfId="1038" xr:uid="{00000000-0005-0000-0000-000075010000}"/>
    <cellStyle name="Обычный 6 2 3 2 2 2 2 3" xfId="508" xr:uid="{00000000-0005-0000-0000-000076010000}"/>
    <cellStyle name="Обычный 6 2 3 2 2 2 2 3 2" xfId="1209" xr:uid="{00000000-0005-0000-0000-000077010000}"/>
    <cellStyle name="Обычный 6 2 3 2 2 2 2 4" xfId="670" xr:uid="{00000000-0005-0000-0000-000078010000}"/>
    <cellStyle name="Обычный 6 2 3 2 2 2 2 4 2" xfId="1364" xr:uid="{00000000-0005-0000-0000-000079010000}"/>
    <cellStyle name="Обычный 6 2 3 2 2 2 2 5" xfId="867" xr:uid="{00000000-0005-0000-0000-00007A010000}"/>
    <cellStyle name="Обычный 6 2 3 2 2 2 3" xfId="166" xr:uid="{00000000-0005-0000-0000-00007B010000}"/>
    <cellStyle name="Обычный 6 2 3 2 2 2 3 2" xfId="338" xr:uid="{00000000-0005-0000-0000-00007C010000}"/>
    <cellStyle name="Обычный 6 2 3 2 2 2 3 2 2" xfId="1039" xr:uid="{00000000-0005-0000-0000-00007D010000}"/>
    <cellStyle name="Обычный 6 2 3 2 2 2 3 3" xfId="509" xr:uid="{00000000-0005-0000-0000-00007E010000}"/>
    <cellStyle name="Обычный 6 2 3 2 2 2 3 3 2" xfId="1210" xr:uid="{00000000-0005-0000-0000-00007F010000}"/>
    <cellStyle name="Обычный 6 2 3 2 2 2 3 4" xfId="671" xr:uid="{00000000-0005-0000-0000-000080010000}"/>
    <cellStyle name="Обычный 6 2 3 2 2 2 3 4 2" xfId="1365" xr:uid="{00000000-0005-0000-0000-000081010000}"/>
    <cellStyle name="Обычный 6 2 3 2 2 2 3 5" xfId="868" xr:uid="{00000000-0005-0000-0000-000082010000}"/>
    <cellStyle name="Обычный 6 2 3 2 2 2 4" xfId="336" xr:uid="{00000000-0005-0000-0000-000083010000}"/>
    <cellStyle name="Обычный 6 2 3 2 2 2 4 2" xfId="1037" xr:uid="{00000000-0005-0000-0000-000084010000}"/>
    <cellStyle name="Обычный 6 2 3 2 2 2 5" xfId="507" xr:uid="{00000000-0005-0000-0000-000085010000}"/>
    <cellStyle name="Обычный 6 2 3 2 2 2 5 2" xfId="1208" xr:uid="{00000000-0005-0000-0000-000086010000}"/>
    <cellStyle name="Обычный 6 2 3 2 2 2 6" xfId="669" xr:uid="{00000000-0005-0000-0000-000087010000}"/>
    <cellStyle name="Обычный 6 2 3 2 2 2 6 2" xfId="1363" xr:uid="{00000000-0005-0000-0000-000088010000}"/>
    <cellStyle name="Обычный 6 2 3 2 2 2 7" xfId="866" xr:uid="{00000000-0005-0000-0000-000089010000}"/>
    <cellStyle name="Обычный 6 2 3 2 2 3" xfId="167" xr:uid="{00000000-0005-0000-0000-00008A010000}"/>
    <cellStyle name="Обычный 6 2 3 2 2 3 2" xfId="339" xr:uid="{00000000-0005-0000-0000-00008B010000}"/>
    <cellStyle name="Обычный 6 2 3 2 2 3 2 2" xfId="1040" xr:uid="{00000000-0005-0000-0000-00008C010000}"/>
    <cellStyle name="Обычный 6 2 3 2 2 3 3" xfId="510" xr:uid="{00000000-0005-0000-0000-00008D010000}"/>
    <cellStyle name="Обычный 6 2 3 2 2 3 3 2" xfId="1211" xr:uid="{00000000-0005-0000-0000-00008E010000}"/>
    <cellStyle name="Обычный 6 2 3 2 2 3 4" xfId="672" xr:uid="{00000000-0005-0000-0000-00008F010000}"/>
    <cellStyle name="Обычный 6 2 3 2 2 3 4 2" xfId="1366" xr:uid="{00000000-0005-0000-0000-000090010000}"/>
    <cellStyle name="Обычный 6 2 3 2 2 3 5" xfId="869" xr:uid="{00000000-0005-0000-0000-000091010000}"/>
    <cellStyle name="Обычный 6 2 3 2 2 4" xfId="168" xr:uid="{00000000-0005-0000-0000-000092010000}"/>
    <cellStyle name="Обычный 6 2 3 2 2 4 2" xfId="340" xr:uid="{00000000-0005-0000-0000-000093010000}"/>
    <cellStyle name="Обычный 6 2 3 2 2 4 2 2" xfId="1041" xr:uid="{00000000-0005-0000-0000-000094010000}"/>
    <cellStyle name="Обычный 6 2 3 2 2 4 3" xfId="511" xr:uid="{00000000-0005-0000-0000-000095010000}"/>
    <cellStyle name="Обычный 6 2 3 2 2 4 3 2" xfId="1212" xr:uid="{00000000-0005-0000-0000-000096010000}"/>
    <cellStyle name="Обычный 6 2 3 2 2 4 4" xfId="673" xr:uid="{00000000-0005-0000-0000-000097010000}"/>
    <cellStyle name="Обычный 6 2 3 2 2 4 4 2" xfId="1367" xr:uid="{00000000-0005-0000-0000-000098010000}"/>
    <cellStyle name="Обычный 6 2 3 2 2 4 5" xfId="870" xr:uid="{00000000-0005-0000-0000-000099010000}"/>
    <cellStyle name="Обычный 6 2 3 2 2 5" xfId="306" xr:uid="{00000000-0005-0000-0000-00009A010000}"/>
    <cellStyle name="Обычный 6 2 3 2 2 5 2" xfId="1007" xr:uid="{00000000-0005-0000-0000-00009B010000}"/>
    <cellStyle name="Обычный 6 2 3 2 2 6" xfId="477" xr:uid="{00000000-0005-0000-0000-00009C010000}"/>
    <cellStyle name="Обычный 6 2 3 2 2 6 2" xfId="1178" xr:uid="{00000000-0005-0000-0000-00009D010000}"/>
    <cellStyle name="Обычный 6 2 3 2 2 7" xfId="668" xr:uid="{00000000-0005-0000-0000-00009E010000}"/>
    <cellStyle name="Обычный 6 2 3 2 2 7 2" xfId="1362" xr:uid="{00000000-0005-0000-0000-00009F010000}"/>
    <cellStyle name="Обычный 6 2 3 2 2 8" xfId="836" xr:uid="{00000000-0005-0000-0000-0000A0010000}"/>
    <cellStyle name="Обычный 6 2 3 2 3" xfId="136" xr:uid="{00000000-0005-0000-0000-0000A1010000}"/>
    <cellStyle name="Обычный 6 2 3 2 3 2" xfId="169" xr:uid="{00000000-0005-0000-0000-0000A2010000}"/>
    <cellStyle name="Обычный 6 2 3 2 3 2 2" xfId="341" xr:uid="{00000000-0005-0000-0000-0000A3010000}"/>
    <cellStyle name="Обычный 6 2 3 2 3 2 2 2" xfId="1042" xr:uid="{00000000-0005-0000-0000-0000A4010000}"/>
    <cellStyle name="Обычный 6 2 3 2 3 2 3" xfId="512" xr:uid="{00000000-0005-0000-0000-0000A5010000}"/>
    <cellStyle name="Обычный 6 2 3 2 3 2 3 2" xfId="1213" xr:uid="{00000000-0005-0000-0000-0000A6010000}"/>
    <cellStyle name="Обычный 6 2 3 2 3 2 4" xfId="675" xr:uid="{00000000-0005-0000-0000-0000A7010000}"/>
    <cellStyle name="Обычный 6 2 3 2 3 2 4 2" xfId="1369" xr:uid="{00000000-0005-0000-0000-0000A8010000}"/>
    <cellStyle name="Обычный 6 2 3 2 3 2 5" xfId="871" xr:uid="{00000000-0005-0000-0000-0000A9010000}"/>
    <cellStyle name="Обычный 6 2 3 2 3 3" xfId="170" xr:uid="{00000000-0005-0000-0000-0000AA010000}"/>
    <cellStyle name="Обычный 6 2 3 2 3 3 2" xfId="342" xr:uid="{00000000-0005-0000-0000-0000AB010000}"/>
    <cellStyle name="Обычный 6 2 3 2 3 3 2 2" xfId="1043" xr:uid="{00000000-0005-0000-0000-0000AC010000}"/>
    <cellStyle name="Обычный 6 2 3 2 3 3 3" xfId="513" xr:uid="{00000000-0005-0000-0000-0000AD010000}"/>
    <cellStyle name="Обычный 6 2 3 2 3 3 3 2" xfId="1214" xr:uid="{00000000-0005-0000-0000-0000AE010000}"/>
    <cellStyle name="Обычный 6 2 3 2 3 3 4" xfId="676" xr:uid="{00000000-0005-0000-0000-0000AF010000}"/>
    <cellStyle name="Обычный 6 2 3 2 3 3 4 2" xfId="1370" xr:uid="{00000000-0005-0000-0000-0000B0010000}"/>
    <cellStyle name="Обычный 6 2 3 2 3 3 5" xfId="872" xr:uid="{00000000-0005-0000-0000-0000B1010000}"/>
    <cellStyle name="Обычный 6 2 3 2 3 4" xfId="308" xr:uid="{00000000-0005-0000-0000-0000B2010000}"/>
    <cellStyle name="Обычный 6 2 3 2 3 4 2" xfId="1009" xr:uid="{00000000-0005-0000-0000-0000B3010000}"/>
    <cellStyle name="Обычный 6 2 3 2 3 5" xfId="479" xr:uid="{00000000-0005-0000-0000-0000B4010000}"/>
    <cellStyle name="Обычный 6 2 3 2 3 5 2" xfId="1180" xr:uid="{00000000-0005-0000-0000-0000B5010000}"/>
    <cellStyle name="Обычный 6 2 3 2 3 6" xfId="674" xr:uid="{00000000-0005-0000-0000-0000B6010000}"/>
    <cellStyle name="Обычный 6 2 3 2 3 6 2" xfId="1368" xr:uid="{00000000-0005-0000-0000-0000B7010000}"/>
    <cellStyle name="Обычный 6 2 3 2 3 7" xfId="838" xr:uid="{00000000-0005-0000-0000-0000B8010000}"/>
    <cellStyle name="Обычный 6 2 3 2 4" xfId="171" xr:uid="{00000000-0005-0000-0000-0000B9010000}"/>
    <cellStyle name="Обычный 6 2 3 2 4 2" xfId="343" xr:uid="{00000000-0005-0000-0000-0000BA010000}"/>
    <cellStyle name="Обычный 6 2 3 2 4 2 2" xfId="1044" xr:uid="{00000000-0005-0000-0000-0000BB010000}"/>
    <cellStyle name="Обычный 6 2 3 2 4 3" xfId="514" xr:uid="{00000000-0005-0000-0000-0000BC010000}"/>
    <cellStyle name="Обычный 6 2 3 2 4 3 2" xfId="1215" xr:uid="{00000000-0005-0000-0000-0000BD010000}"/>
    <cellStyle name="Обычный 6 2 3 2 4 4" xfId="677" xr:uid="{00000000-0005-0000-0000-0000BE010000}"/>
    <cellStyle name="Обычный 6 2 3 2 4 4 2" xfId="1371" xr:uid="{00000000-0005-0000-0000-0000BF010000}"/>
    <cellStyle name="Обычный 6 2 3 2 4 5" xfId="873" xr:uid="{00000000-0005-0000-0000-0000C0010000}"/>
    <cellStyle name="Обычный 6 2 3 2 5" xfId="172" xr:uid="{00000000-0005-0000-0000-0000C1010000}"/>
    <cellStyle name="Обычный 6 2 3 2 5 2" xfId="344" xr:uid="{00000000-0005-0000-0000-0000C2010000}"/>
    <cellStyle name="Обычный 6 2 3 2 5 2 2" xfId="1045" xr:uid="{00000000-0005-0000-0000-0000C3010000}"/>
    <cellStyle name="Обычный 6 2 3 2 5 3" xfId="515" xr:uid="{00000000-0005-0000-0000-0000C4010000}"/>
    <cellStyle name="Обычный 6 2 3 2 5 3 2" xfId="1216" xr:uid="{00000000-0005-0000-0000-0000C5010000}"/>
    <cellStyle name="Обычный 6 2 3 2 5 4" xfId="678" xr:uid="{00000000-0005-0000-0000-0000C6010000}"/>
    <cellStyle name="Обычный 6 2 3 2 5 4 2" xfId="1372" xr:uid="{00000000-0005-0000-0000-0000C7010000}"/>
    <cellStyle name="Обычный 6 2 3 2 5 5" xfId="874" xr:uid="{00000000-0005-0000-0000-0000C8010000}"/>
    <cellStyle name="Обычный 6 2 3 2 6" xfId="289" xr:uid="{00000000-0005-0000-0000-0000C9010000}"/>
    <cellStyle name="Обычный 6 2 3 2 6 2" xfId="990" xr:uid="{00000000-0005-0000-0000-0000CA010000}"/>
    <cellStyle name="Обычный 6 2 3 2 7" xfId="460" xr:uid="{00000000-0005-0000-0000-0000CB010000}"/>
    <cellStyle name="Обычный 6 2 3 2 7 2" xfId="1161" xr:uid="{00000000-0005-0000-0000-0000CC010000}"/>
    <cellStyle name="Обычный 6 2 3 2 8" xfId="667" xr:uid="{00000000-0005-0000-0000-0000CD010000}"/>
    <cellStyle name="Обычный 6 2 3 2 8 2" xfId="1361" xr:uid="{00000000-0005-0000-0000-0000CE010000}"/>
    <cellStyle name="Обычный 6 2 3 2 9" xfId="819" xr:uid="{00000000-0005-0000-0000-0000CF010000}"/>
    <cellStyle name="Обычный 6 2 3 3" xfId="132" xr:uid="{00000000-0005-0000-0000-0000D0010000}"/>
    <cellStyle name="Обычный 6 2 3 3 2" xfId="173" xr:uid="{00000000-0005-0000-0000-0000D1010000}"/>
    <cellStyle name="Обычный 6 2 3 3 2 2" xfId="174" xr:uid="{00000000-0005-0000-0000-0000D2010000}"/>
    <cellStyle name="Обычный 6 2 3 3 2 2 2" xfId="346" xr:uid="{00000000-0005-0000-0000-0000D3010000}"/>
    <cellStyle name="Обычный 6 2 3 3 2 2 2 2" xfId="1047" xr:uid="{00000000-0005-0000-0000-0000D4010000}"/>
    <cellStyle name="Обычный 6 2 3 3 2 2 3" xfId="517" xr:uid="{00000000-0005-0000-0000-0000D5010000}"/>
    <cellStyle name="Обычный 6 2 3 3 2 2 3 2" xfId="1218" xr:uid="{00000000-0005-0000-0000-0000D6010000}"/>
    <cellStyle name="Обычный 6 2 3 3 2 2 4" xfId="681" xr:uid="{00000000-0005-0000-0000-0000D7010000}"/>
    <cellStyle name="Обычный 6 2 3 3 2 2 4 2" xfId="1375" xr:uid="{00000000-0005-0000-0000-0000D8010000}"/>
    <cellStyle name="Обычный 6 2 3 3 2 2 5" xfId="876" xr:uid="{00000000-0005-0000-0000-0000D9010000}"/>
    <cellStyle name="Обычный 6 2 3 3 2 3" xfId="175" xr:uid="{00000000-0005-0000-0000-0000DA010000}"/>
    <cellStyle name="Обычный 6 2 3 3 2 3 2" xfId="347" xr:uid="{00000000-0005-0000-0000-0000DB010000}"/>
    <cellStyle name="Обычный 6 2 3 3 2 3 2 2" xfId="1048" xr:uid="{00000000-0005-0000-0000-0000DC010000}"/>
    <cellStyle name="Обычный 6 2 3 3 2 3 3" xfId="518" xr:uid="{00000000-0005-0000-0000-0000DD010000}"/>
    <cellStyle name="Обычный 6 2 3 3 2 3 3 2" xfId="1219" xr:uid="{00000000-0005-0000-0000-0000DE010000}"/>
    <cellStyle name="Обычный 6 2 3 3 2 3 4" xfId="682" xr:uid="{00000000-0005-0000-0000-0000DF010000}"/>
    <cellStyle name="Обычный 6 2 3 3 2 3 4 2" xfId="1376" xr:uid="{00000000-0005-0000-0000-0000E0010000}"/>
    <cellStyle name="Обычный 6 2 3 3 2 3 5" xfId="877" xr:uid="{00000000-0005-0000-0000-0000E1010000}"/>
    <cellStyle name="Обычный 6 2 3 3 2 4" xfId="345" xr:uid="{00000000-0005-0000-0000-0000E2010000}"/>
    <cellStyle name="Обычный 6 2 3 3 2 4 2" xfId="1046" xr:uid="{00000000-0005-0000-0000-0000E3010000}"/>
    <cellStyle name="Обычный 6 2 3 3 2 5" xfId="516" xr:uid="{00000000-0005-0000-0000-0000E4010000}"/>
    <cellStyle name="Обычный 6 2 3 3 2 5 2" xfId="1217" xr:uid="{00000000-0005-0000-0000-0000E5010000}"/>
    <cellStyle name="Обычный 6 2 3 3 2 6" xfId="680" xr:uid="{00000000-0005-0000-0000-0000E6010000}"/>
    <cellStyle name="Обычный 6 2 3 3 2 6 2" xfId="1374" xr:uid="{00000000-0005-0000-0000-0000E7010000}"/>
    <cellStyle name="Обычный 6 2 3 3 2 7" xfId="875" xr:uid="{00000000-0005-0000-0000-0000E8010000}"/>
    <cellStyle name="Обычный 6 2 3 3 3" xfId="176" xr:uid="{00000000-0005-0000-0000-0000E9010000}"/>
    <cellStyle name="Обычный 6 2 3 3 3 2" xfId="348" xr:uid="{00000000-0005-0000-0000-0000EA010000}"/>
    <cellStyle name="Обычный 6 2 3 3 3 2 2" xfId="1049" xr:uid="{00000000-0005-0000-0000-0000EB010000}"/>
    <cellStyle name="Обычный 6 2 3 3 3 3" xfId="519" xr:uid="{00000000-0005-0000-0000-0000EC010000}"/>
    <cellStyle name="Обычный 6 2 3 3 3 3 2" xfId="1220" xr:uid="{00000000-0005-0000-0000-0000ED010000}"/>
    <cellStyle name="Обычный 6 2 3 3 3 4" xfId="683" xr:uid="{00000000-0005-0000-0000-0000EE010000}"/>
    <cellStyle name="Обычный 6 2 3 3 3 4 2" xfId="1377" xr:uid="{00000000-0005-0000-0000-0000EF010000}"/>
    <cellStyle name="Обычный 6 2 3 3 3 5" xfId="878" xr:uid="{00000000-0005-0000-0000-0000F0010000}"/>
    <cellStyle name="Обычный 6 2 3 3 4" xfId="177" xr:uid="{00000000-0005-0000-0000-0000F1010000}"/>
    <cellStyle name="Обычный 6 2 3 3 4 2" xfId="349" xr:uid="{00000000-0005-0000-0000-0000F2010000}"/>
    <cellStyle name="Обычный 6 2 3 3 4 2 2" xfId="1050" xr:uid="{00000000-0005-0000-0000-0000F3010000}"/>
    <cellStyle name="Обычный 6 2 3 3 4 3" xfId="520" xr:uid="{00000000-0005-0000-0000-0000F4010000}"/>
    <cellStyle name="Обычный 6 2 3 3 4 3 2" xfId="1221" xr:uid="{00000000-0005-0000-0000-0000F5010000}"/>
    <cellStyle name="Обычный 6 2 3 3 4 4" xfId="684" xr:uid="{00000000-0005-0000-0000-0000F6010000}"/>
    <cellStyle name="Обычный 6 2 3 3 4 4 2" xfId="1378" xr:uid="{00000000-0005-0000-0000-0000F7010000}"/>
    <cellStyle name="Обычный 6 2 3 3 4 5" xfId="879" xr:uid="{00000000-0005-0000-0000-0000F8010000}"/>
    <cellStyle name="Обычный 6 2 3 3 5" xfId="304" xr:uid="{00000000-0005-0000-0000-0000F9010000}"/>
    <cellStyle name="Обычный 6 2 3 3 5 2" xfId="1005" xr:uid="{00000000-0005-0000-0000-0000FA010000}"/>
    <cellStyle name="Обычный 6 2 3 3 6" xfId="475" xr:uid="{00000000-0005-0000-0000-0000FB010000}"/>
    <cellStyle name="Обычный 6 2 3 3 6 2" xfId="1176" xr:uid="{00000000-0005-0000-0000-0000FC010000}"/>
    <cellStyle name="Обычный 6 2 3 3 7" xfId="679" xr:uid="{00000000-0005-0000-0000-0000FD010000}"/>
    <cellStyle name="Обычный 6 2 3 3 7 2" xfId="1373" xr:uid="{00000000-0005-0000-0000-0000FE010000}"/>
    <cellStyle name="Обычный 6 2 3 3 8" xfId="834" xr:uid="{00000000-0005-0000-0000-0000FF010000}"/>
    <cellStyle name="Обычный 6 2 3 4" xfId="125" xr:uid="{00000000-0005-0000-0000-000000020000}"/>
    <cellStyle name="Обычный 6 2 3 4 2" xfId="178" xr:uid="{00000000-0005-0000-0000-000001020000}"/>
    <cellStyle name="Обычный 6 2 3 4 2 2" xfId="179" xr:uid="{00000000-0005-0000-0000-000002020000}"/>
    <cellStyle name="Обычный 6 2 3 4 2 2 2" xfId="351" xr:uid="{00000000-0005-0000-0000-000003020000}"/>
    <cellStyle name="Обычный 6 2 3 4 2 2 2 2" xfId="1052" xr:uid="{00000000-0005-0000-0000-000004020000}"/>
    <cellStyle name="Обычный 6 2 3 4 2 2 3" xfId="522" xr:uid="{00000000-0005-0000-0000-000005020000}"/>
    <cellStyle name="Обычный 6 2 3 4 2 2 3 2" xfId="1223" xr:uid="{00000000-0005-0000-0000-000006020000}"/>
    <cellStyle name="Обычный 6 2 3 4 2 2 4" xfId="687" xr:uid="{00000000-0005-0000-0000-000007020000}"/>
    <cellStyle name="Обычный 6 2 3 4 2 2 4 2" xfId="1381" xr:uid="{00000000-0005-0000-0000-000008020000}"/>
    <cellStyle name="Обычный 6 2 3 4 2 2 5" xfId="881" xr:uid="{00000000-0005-0000-0000-000009020000}"/>
    <cellStyle name="Обычный 6 2 3 4 2 3" xfId="180" xr:uid="{00000000-0005-0000-0000-00000A020000}"/>
    <cellStyle name="Обычный 6 2 3 4 2 3 2" xfId="352" xr:uid="{00000000-0005-0000-0000-00000B020000}"/>
    <cellStyle name="Обычный 6 2 3 4 2 3 2 2" xfId="1053" xr:uid="{00000000-0005-0000-0000-00000C020000}"/>
    <cellStyle name="Обычный 6 2 3 4 2 3 3" xfId="523" xr:uid="{00000000-0005-0000-0000-00000D020000}"/>
    <cellStyle name="Обычный 6 2 3 4 2 3 3 2" xfId="1224" xr:uid="{00000000-0005-0000-0000-00000E020000}"/>
    <cellStyle name="Обычный 6 2 3 4 2 3 4" xfId="688" xr:uid="{00000000-0005-0000-0000-00000F020000}"/>
    <cellStyle name="Обычный 6 2 3 4 2 3 4 2" xfId="1382" xr:uid="{00000000-0005-0000-0000-000010020000}"/>
    <cellStyle name="Обычный 6 2 3 4 2 3 5" xfId="882" xr:uid="{00000000-0005-0000-0000-000011020000}"/>
    <cellStyle name="Обычный 6 2 3 4 2 4" xfId="350" xr:uid="{00000000-0005-0000-0000-000012020000}"/>
    <cellStyle name="Обычный 6 2 3 4 2 4 2" xfId="1051" xr:uid="{00000000-0005-0000-0000-000013020000}"/>
    <cellStyle name="Обычный 6 2 3 4 2 5" xfId="521" xr:uid="{00000000-0005-0000-0000-000014020000}"/>
    <cellStyle name="Обычный 6 2 3 4 2 5 2" xfId="1222" xr:uid="{00000000-0005-0000-0000-000015020000}"/>
    <cellStyle name="Обычный 6 2 3 4 2 6" xfId="686" xr:uid="{00000000-0005-0000-0000-000016020000}"/>
    <cellStyle name="Обычный 6 2 3 4 2 6 2" xfId="1380" xr:uid="{00000000-0005-0000-0000-000017020000}"/>
    <cellStyle name="Обычный 6 2 3 4 2 7" xfId="880" xr:uid="{00000000-0005-0000-0000-000018020000}"/>
    <cellStyle name="Обычный 6 2 3 4 3" xfId="181" xr:uid="{00000000-0005-0000-0000-000019020000}"/>
    <cellStyle name="Обычный 6 2 3 4 3 2" xfId="353" xr:uid="{00000000-0005-0000-0000-00001A020000}"/>
    <cellStyle name="Обычный 6 2 3 4 3 2 2" xfId="1054" xr:uid="{00000000-0005-0000-0000-00001B020000}"/>
    <cellStyle name="Обычный 6 2 3 4 3 3" xfId="524" xr:uid="{00000000-0005-0000-0000-00001C020000}"/>
    <cellStyle name="Обычный 6 2 3 4 3 3 2" xfId="1225" xr:uid="{00000000-0005-0000-0000-00001D020000}"/>
    <cellStyle name="Обычный 6 2 3 4 3 4" xfId="689" xr:uid="{00000000-0005-0000-0000-00001E020000}"/>
    <cellStyle name="Обычный 6 2 3 4 3 4 2" xfId="1383" xr:uid="{00000000-0005-0000-0000-00001F020000}"/>
    <cellStyle name="Обычный 6 2 3 4 3 5" xfId="883" xr:uid="{00000000-0005-0000-0000-000020020000}"/>
    <cellStyle name="Обычный 6 2 3 4 4" xfId="182" xr:uid="{00000000-0005-0000-0000-000021020000}"/>
    <cellStyle name="Обычный 6 2 3 4 4 2" xfId="354" xr:uid="{00000000-0005-0000-0000-000022020000}"/>
    <cellStyle name="Обычный 6 2 3 4 4 2 2" xfId="1055" xr:uid="{00000000-0005-0000-0000-000023020000}"/>
    <cellStyle name="Обычный 6 2 3 4 4 3" xfId="525" xr:uid="{00000000-0005-0000-0000-000024020000}"/>
    <cellStyle name="Обычный 6 2 3 4 4 3 2" xfId="1226" xr:uid="{00000000-0005-0000-0000-000025020000}"/>
    <cellStyle name="Обычный 6 2 3 4 4 4" xfId="690" xr:uid="{00000000-0005-0000-0000-000026020000}"/>
    <cellStyle name="Обычный 6 2 3 4 4 4 2" xfId="1384" xr:uid="{00000000-0005-0000-0000-000027020000}"/>
    <cellStyle name="Обычный 6 2 3 4 4 5" xfId="884" xr:uid="{00000000-0005-0000-0000-000028020000}"/>
    <cellStyle name="Обычный 6 2 3 4 5" xfId="297" xr:uid="{00000000-0005-0000-0000-000029020000}"/>
    <cellStyle name="Обычный 6 2 3 4 5 2" xfId="998" xr:uid="{00000000-0005-0000-0000-00002A020000}"/>
    <cellStyle name="Обычный 6 2 3 4 6" xfId="468" xr:uid="{00000000-0005-0000-0000-00002B020000}"/>
    <cellStyle name="Обычный 6 2 3 4 6 2" xfId="1169" xr:uid="{00000000-0005-0000-0000-00002C020000}"/>
    <cellStyle name="Обычный 6 2 3 4 7" xfId="685" xr:uid="{00000000-0005-0000-0000-00002D020000}"/>
    <cellStyle name="Обычный 6 2 3 4 7 2" xfId="1379" xr:uid="{00000000-0005-0000-0000-00002E020000}"/>
    <cellStyle name="Обычный 6 2 3 4 8" xfId="827" xr:uid="{00000000-0005-0000-0000-00002F020000}"/>
    <cellStyle name="Обычный 6 2 3 5" xfId="183" xr:uid="{00000000-0005-0000-0000-000030020000}"/>
    <cellStyle name="Обычный 6 2 3 5 2" xfId="184" xr:uid="{00000000-0005-0000-0000-000031020000}"/>
    <cellStyle name="Обычный 6 2 3 5 2 2" xfId="356" xr:uid="{00000000-0005-0000-0000-000032020000}"/>
    <cellStyle name="Обычный 6 2 3 5 2 2 2" xfId="1057" xr:uid="{00000000-0005-0000-0000-000033020000}"/>
    <cellStyle name="Обычный 6 2 3 5 2 3" xfId="527" xr:uid="{00000000-0005-0000-0000-000034020000}"/>
    <cellStyle name="Обычный 6 2 3 5 2 3 2" xfId="1228" xr:uid="{00000000-0005-0000-0000-000035020000}"/>
    <cellStyle name="Обычный 6 2 3 5 2 4" xfId="692" xr:uid="{00000000-0005-0000-0000-000036020000}"/>
    <cellStyle name="Обычный 6 2 3 5 2 4 2" xfId="1386" xr:uid="{00000000-0005-0000-0000-000037020000}"/>
    <cellStyle name="Обычный 6 2 3 5 2 5" xfId="886" xr:uid="{00000000-0005-0000-0000-000038020000}"/>
    <cellStyle name="Обычный 6 2 3 5 3" xfId="185" xr:uid="{00000000-0005-0000-0000-000039020000}"/>
    <cellStyle name="Обычный 6 2 3 5 3 2" xfId="357" xr:uid="{00000000-0005-0000-0000-00003A020000}"/>
    <cellStyle name="Обычный 6 2 3 5 3 2 2" xfId="1058" xr:uid="{00000000-0005-0000-0000-00003B020000}"/>
    <cellStyle name="Обычный 6 2 3 5 3 3" xfId="528" xr:uid="{00000000-0005-0000-0000-00003C020000}"/>
    <cellStyle name="Обычный 6 2 3 5 3 3 2" xfId="1229" xr:uid="{00000000-0005-0000-0000-00003D020000}"/>
    <cellStyle name="Обычный 6 2 3 5 3 4" xfId="693" xr:uid="{00000000-0005-0000-0000-00003E020000}"/>
    <cellStyle name="Обычный 6 2 3 5 3 4 2" xfId="1387" xr:uid="{00000000-0005-0000-0000-00003F020000}"/>
    <cellStyle name="Обычный 6 2 3 5 3 5" xfId="887" xr:uid="{00000000-0005-0000-0000-000040020000}"/>
    <cellStyle name="Обычный 6 2 3 5 4" xfId="355" xr:uid="{00000000-0005-0000-0000-000041020000}"/>
    <cellStyle name="Обычный 6 2 3 5 4 2" xfId="1056" xr:uid="{00000000-0005-0000-0000-000042020000}"/>
    <cellStyle name="Обычный 6 2 3 5 5" xfId="526" xr:uid="{00000000-0005-0000-0000-000043020000}"/>
    <cellStyle name="Обычный 6 2 3 5 5 2" xfId="1227" xr:uid="{00000000-0005-0000-0000-000044020000}"/>
    <cellStyle name="Обычный 6 2 3 5 6" xfId="691" xr:uid="{00000000-0005-0000-0000-000045020000}"/>
    <cellStyle name="Обычный 6 2 3 5 6 2" xfId="1385" xr:uid="{00000000-0005-0000-0000-000046020000}"/>
    <cellStyle name="Обычный 6 2 3 5 7" xfId="885" xr:uid="{00000000-0005-0000-0000-000047020000}"/>
    <cellStyle name="Обычный 6 2 3 6" xfId="186" xr:uid="{00000000-0005-0000-0000-000048020000}"/>
    <cellStyle name="Обычный 6 2 3 6 2" xfId="358" xr:uid="{00000000-0005-0000-0000-000049020000}"/>
    <cellStyle name="Обычный 6 2 3 6 2 2" xfId="1059" xr:uid="{00000000-0005-0000-0000-00004A020000}"/>
    <cellStyle name="Обычный 6 2 3 6 3" xfId="529" xr:uid="{00000000-0005-0000-0000-00004B020000}"/>
    <cellStyle name="Обычный 6 2 3 6 3 2" xfId="1230" xr:uid="{00000000-0005-0000-0000-00004C020000}"/>
    <cellStyle name="Обычный 6 2 3 6 4" xfId="694" xr:uid="{00000000-0005-0000-0000-00004D020000}"/>
    <cellStyle name="Обычный 6 2 3 6 4 2" xfId="1388" xr:uid="{00000000-0005-0000-0000-00004E020000}"/>
    <cellStyle name="Обычный 6 2 3 6 5" xfId="888" xr:uid="{00000000-0005-0000-0000-00004F020000}"/>
    <cellStyle name="Обычный 6 2 3 7" xfId="187" xr:uid="{00000000-0005-0000-0000-000050020000}"/>
    <cellStyle name="Обычный 6 2 3 7 2" xfId="359" xr:uid="{00000000-0005-0000-0000-000051020000}"/>
    <cellStyle name="Обычный 6 2 3 7 2 2" xfId="1060" xr:uid="{00000000-0005-0000-0000-000052020000}"/>
    <cellStyle name="Обычный 6 2 3 7 3" xfId="530" xr:uid="{00000000-0005-0000-0000-000053020000}"/>
    <cellStyle name="Обычный 6 2 3 7 3 2" xfId="1231" xr:uid="{00000000-0005-0000-0000-000054020000}"/>
    <cellStyle name="Обычный 6 2 3 7 4" xfId="695" xr:uid="{00000000-0005-0000-0000-000055020000}"/>
    <cellStyle name="Обычный 6 2 3 7 4 2" xfId="1389" xr:uid="{00000000-0005-0000-0000-000056020000}"/>
    <cellStyle name="Обычный 6 2 3 7 5" xfId="889" xr:uid="{00000000-0005-0000-0000-000057020000}"/>
    <cellStyle name="Обычный 6 2 3 8" xfId="188" xr:uid="{00000000-0005-0000-0000-000058020000}"/>
    <cellStyle name="Обычный 6 2 3 8 2" xfId="360" xr:uid="{00000000-0005-0000-0000-000059020000}"/>
    <cellStyle name="Обычный 6 2 3 8 2 2" xfId="1061" xr:uid="{00000000-0005-0000-0000-00005A020000}"/>
    <cellStyle name="Обычный 6 2 3 8 3" xfId="531" xr:uid="{00000000-0005-0000-0000-00005B020000}"/>
    <cellStyle name="Обычный 6 2 3 8 3 2" xfId="1232" xr:uid="{00000000-0005-0000-0000-00005C020000}"/>
    <cellStyle name="Обычный 6 2 3 8 4" xfId="696" xr:uid="{00000000-0005-0000-0000-00005D020000}"/>
    <cellStyle name="Обычный 6 2 3 8 4 2" xfId="1390" xr:uid="{00000000-0005-0000-0000-00005E020000}"/>
    <cellStyle name="Обычный 6 2 3 8 5" xfId="890" xr:uid="{00000000-0005-0000-0000-00005F020000}"/>
    <cellStyle name="Обычный 6 2 3 9" xfId="114" xr:uid="{00000000-0005-0000-0000-000060020000}"/>
    <cellStyle name="Обычный 6 2 3 9 2" xfId="817" xr:uid="{00000000-0005-0000-0000-000061020000}"/>
    <cellStyle name="Обычный 6 2 4" xfId="129" xr:uid="{00000000-0005-0000-0000-000062020000}"/>
    <cellStyle name="Обычный 6 2 4 2" xfId="189" xr:uid="{00000000-0005-0000-0000-000063020000}"/>
    <cellStyle name="Обычный 6 2 4 2 2" xfId="190" xr:uid="{00000000-0005-0000-0000-000064020000}"/>
    <cellStyle name="Обычный 6 2 4 2 2 2" xfId="362" xr:uid="{00000000-0005-0000-0000-000065020000}"/>
    <cellStyle name="Обычный 6 2 4 2 2 2 2" xfId="1063" xr:uid="{00000000-0005-0000-0000-000066020000}"/>
    <cellStyle name="Обычный 6 2 4 2 2 3" xfId="533" xr:uid="{00000000-0005-0000-0000-000067020000}"/>
    <cellStyle name="Обычный 6 2 4 2 2 3 2" xfId="1234" xr:uid="{00000000-0005-0000-0000-000068020000}"/>
    <cellStyle name="Обычный 6 2 4 2 2 4" xfId="699" xr:uid="{00000000-0005-0000-0000-000069020000}"/>
    <cellStyle name="Обычный 6 2 4 2 2 4 2" xfId="1393" xr:uid="{00000000-0005-0000-0000-00006A020000}"/>
    <cellStyle name="Обычный 6 2 4 2 2 5" xfId="892" xr:uid="{00000000-0005-0000-0000-00006B020000}"/>
    <cellStyle name="Обычный 6 2 4 2 3" xfId="191" xr:uid="{00000000-0005-0000-0000-00006C020000}"/>
    <cellStyle name="Обычный 6 2 4 2 3 2" xfId="363" xr:uid="{00000000-0005-0000-0000-00006D020000}"/>
    <cellStyle name="Обычный 6 2 4 2 3 2 2" xfId="1064" xr:uid="{00000000-0005-0000-0000-00006E020000}"/>
    <cellStyle name="Обычный 6 2 4 2 3 3" xfId="534" xr:uid="{00000000-0005-0000-0000-00006F020000}"/>
    <cellStyle name="Обычный 6 2 4 2 3 3 2" xfId="1235" xr:uid="{00000000-0005-0000-0000-000070020000}"/>
    <cellStyle name="Обычный 6 2 4 2 3 4" xfId="700" xr:uid="{00000000-0005-0000-0000-000071020000}"/>
    <cellStyle name="Обычный 6 2 4 2 3 4 2" xfId="1394" xr:uid="{00000000-0005-0000-0000-000072020000}"/>
    <cellStyle name="Обычный 6 2 4 2 3 5" xfId="893" xr:uid="{00000000-0005-0000-0000-000073020000}"/>
    <cellStyle name="Обычный 6 2 4 2 4" xfId="361" xr:uid="{00000000-0005-0000-0000-000074020000}"/>
    <cellStyle name="Обычный 6 2 4 2 4 2" xfId="1062" xr:uid="{00000000-0005-0000-0000-000075020000}"/>
    <cellStyle name="Обычный 6 2 4 2 5" xfId="532" xr:uid="{00000000-0005-0000-0000-000076020000}"/>
    <cellStyle name="Обычный 6 2 4 2 5 2" xfId="1233" xr:uid="{00000000-0005-0000-0000-000077020000}"/>
    <cellStyle name="Обычный 6 2 4 2 6" xfId="698" xr:uid="{00000000-0005-0000-0000-000078020000}"/>
    <cellStyle name="Обычный 6 2 4 2 6 2" xfId="1392" xr:uid="{00000000-0005-0000-0000-000079020000}"/>
    <cellStyle name="Обычный 6 2 4 2 7" xfId="891" xr:uid="{00000000-0005-0000-0000-00007A020000}"/>
    <cellStyle name="Обычный 6 2 4 3" xfId="192" xr:uid="{00000000-0005-0000-0000-00007B020000}"/>
    <cellStyle name="Обычный 6 2 4 3 2" xfId="364" xr:uid="{00000000-0005-0000-0000-00007C020000}"/>
    <cellStyle name="Обычный 6 2 4 3 2 2" xfId="1065" xr:uid="{00000000-0005-0000-0000-00007D020000}"/>
    <cellStyle name="Обычный 6 2 4 3 3" xfId="535" xr:uid="{00000000-0005-0000-0000-00007E020000}"/>
    <cellStyle name="Обычный 6 2 4 3 3 2" xfId="1236" xr:uid="{00000000-0005-0000-0000-00007F020000}"/>
    <cellStyle name="Обычный 6 2 4 3 4" xfId="701" xr:uid="{00000000-0005-0000-0000-000080020000}"/>
    <cellStyle name="Обычный 6 2 4 3 4 2" xfId="1395" xr:uid="{00000000-0005-0000-0000-000081020000}"/>
    <cellStyle name="Обычный 6 2 4 3 5" xfId="894" xr:uid="{00000000-0005-0000-0000-000082020000}"/>
    <cellStyle name="Обычный 6 2 4 4" xfId="193" xr:uid="{00000000-0005-0000-0000-000083020000}"/>
    <cellStyle name="Обычный 6 2 4 4 2" xfId="365" xr:uid="{00000000-0005-0000-0000-000084020000}"/>
    <cellStyle name="Обычный 6 2 4 4 2 2" xfId="1066" xr:uid="{00000000-0005-0000-0000-000085020000}"/>
    <cellStyle name="Обычный 6 2 4 4 3" xfId="536" xr:uid="{00000000-0005-0000-0000-000086020000}"/>
    <cellStyle name="Обычный 6 2 4 4 3 2" xfId="1237" xr:uid="{00000000-0005-0000-0000-000087020000}"/>
    <cellStyle name="Обычный 6 2 4 4 4" xfId="702" xr:uid="{00000000-0005-0000-0000-000088020000}"/>
    <cellStyle name="Обычный 6 2 4 4 4 2" xfId="1396" xr:uid="{00000000-0005-0000-0000-000089020000}"/>
    <cellStyle name="Обычный 6 2 4 4 5" xfId="895" xr:uid="{00000000-0005-0000-0000-00008A020000}"/>
    <cellStyle name="Обычный 6 2 4 5" xfId="301" xr:uid="{00000000-0005-0000-0000-00008B020000}"/>
    <cellStyle name="Обычный 6 2 4 5 2" xfId="1002" xr:uid="{00000000-0005-0000-0000-00008C020000}"/>
    <cellStyle name="Обычный 6 2 4 6" xfId="472" xr:uid="{00000000-0005-0000-0000-00008D020000}"/>
    <cellStyle name="Обычный 6 2 4 6 2" xfId="1173" xr:uid="{00000000-0005-0000-0000-00008E020000}"/>
    <cellStyle name="Обычный 6 2 4 7" xfId="697" xr:uid="{00000000-0005-0000-0000-00008F020000}"/>
    <cellStyle name="Обычный 6 2 4 7 2" xfId="1391" xr:uid="{00000000-0005-0000-0000-000090020000}"/>
    <cellStyle name="Обычный 6 2 4 8" xfId="831" xr:uid="{00000000-0005-0000-0000-000091020000}"/>
    <cellStyle name="Обычный 6 2 5" xfId="122" xr:uid="{00000000-0005-0000-0000-000092020000}"/>
    <cellStyle name="Обычный 6 2 5 2" xfId="194" xr:uid="{00000000-0005-0000-0000-000093020000}"/>
    <cellStyle name="Обычный 6 2 5 2 2" xfId="195" xr:uid="{00000000-0005-0000-0000-000094020000}"/>
    <cellStyle name="Обычный 6 2 5 2 2 2" xfId="367" xr:uid="{00000000-0005-0000-0000-000095020000}"/>
    <cellStyle name="Обычный 6 2 5 2 2 2 2" xfId="1068" xr:uid="{00000000-0005-0000-0000-000096020000}"/>
    <cellStyle name="Обычный 6 2 5 2 2 3" xfId="538" xr:uid="{00000000-0005-0000-0000-000097020000}"/>
    <cellStyle name="Обычный 6 2 5 2 2 3 2" xfId="1239" xr:uid="{00000000-0005-0000-0000-000098020000}"/>
    <cellStyle name="Обычный 6 2 5 2 2 4" xfId="705" xr:uid="{00000000-0005-0000-0000-000099020000}"/>
    <cellStyle name="Обычный 6 2 5 2 2 4 2" xfId="1399" xr:uid="{00000000-0005-0000-0000-00009A020000}"/>
    <cellStyle name="Обычный 6 2 5 2 2 5" xfId="897" xr:uid="{00000000-0005-0000-0000-00009B020000}"/>
    <cellStyle name="Обычный 6 2 5 2 3" xfId="196" xr:uid="{00000000-0005-0000-0000-00009C020000}"/>
    <cellStyle name="Обычный 6 2 5 2 3 2" xfId="368" xr:uid="{00000000-0005-0000-0000-00009D020000}"/>
    <cellStyle name="Обычный 6 2 5 2 3 2 2" xfId="1069" xr:uid="{00000000-0005-0000-0000-00009E020000}"/>
    <cellStyle name="Обычный 6 2 5 2 3 3" xfId="539" xr:uid="{00000000-0005-0000-0000-00009F020000}"/>
    <cellStyle name="Обычный 6 2 5 2 3 3 2" xfId="1240" xr:uid="{00000000-0005-0000-0000-0000A0020000}"/>
    <cellStyle name="Обычный 6 2 5 2 3 4" xfId="706" xr:uid="{00000000-0005-0000-0000-0000A1020000}"/>
    <cellStyle name="Обычный 6 2 5 2 3 4 2" xfId="1400" xr:uid="{00000000-0005-0000-0000-0000A2020000}"/>
    <cellStyle name="Обычный 6 2 5 2 3 5" xfId="898" xr:uid="{00000000-0005-0000-0000-0000A3020000}"/>
    <cellStyle name="Обычный 6 2 5 2 4" xfId="366" xr:uid="{00000000-0005-0000-0000-0000A4020000}"/>
    <cellStyle name="Обычный 6 2 5 2 4 2" xfId="1067" xr:uid="{00000000-0005-0000-0000-0000A5020000}"/>
    <cellStyle name="Обычный 6 2 5 2 5" xfId="537" xr:uid="{00000000-0005-0000-0000-0000A6020000}"/>
    <cellStyle name="Обычный 6 2 5 2 5 2" xfId="1238" xr:uid="{00000000-0005-0000-0000-0000A7020000}"/>
    <cellStyle name="Обычный 6 2 5 2 6" xfId="704" xr:uid="{00000000-0005-0000-0000-0000A8020000}"/>
    <cellStyle name="Обычный 6 2 5 2 6 2" xfId="1398" xr:uid="{00000000-0005-0000-0000-0000A9020000}"/>
    <cellStyle name="Обычный 6 2 5 2 7" xfId="896" xr:uid="{00000000-0005-0000-0000-0000AA020000}"/>
    <cellStyle name="Обычный 6 2 5 3" xfId="197" xr:uid="{00000000-0005-0000-0000-0000AB020000}"/>
    <cellStyle name="Обычный 6 2 5 3 2" xfId="369" xr:uid="{00000000-0005-0000-0000-0000AC020000}"/>
    <cellStyle name="Обычный 6 2 5 3 2 2" xfId="1070" xr:uid="{00000000-0005-0000-0000-0000AD020000}"/>
    <cellStyle name="Обычный 6 2 5 3 3" xfId="540" xr:uid="{00000000-0005-0000-0000-0000AE020000}"/>
    <cellStyle name="Обычный 6 2 5 3 3 2" xfId="1241" xr:uid="{00000000-0005-0000-0000-0000AF020000}"/>
    <cellStyle name="Обычный 6 2 5 3 4" xfId="707" xr:uid="{00000000-0005-0000-0000-0000B0020000}"/>
    <cellStyle name="Обычный 6 2 5 3 4 2" xfId="1401" xr:uid="{00000000-0005-0000-0000-0000B1020000}"/>
    <cellStyle name="Обычный 6 2 5 3 5" xfId="899" xr:uid="{00000000-0005-0000-0000-0000B2020000}"/>
    <cellStyle name="Обычный 6 2 5 4" xfId="198" xr:uid="{00000000-0005-0000-0000-0000B3020000}"/>
    <cellStyle name="Обычный 6 2 5 4 2" xfId="370" xr:uid="{00000000-0005-0000-0000-0000B4020000}"/>
    <cellStyle name="Обычный 6 2 5 4 2 2" xfId="1071" xr:uid="{00000000-0005-0000-0000-0000B5020000}"/>
    <cellStyle name="Обычный 6 2 5 4 3" xfId="541" xr:uid="{00000000-0005-0000-0000-0000B6020000}"/>
    <cellStyle name="Обычный 6 2 5 4 3 2" xfId="1242" xr:uid="{00000000-0005-0000-0000-0000B7020000}"/>
    <cellStyle name="Обычный 6 2 5 4 4" xfId="708" xr:uid="{00000000-0005-0000-0000-0000B8020000}"/>
    <cellStyle name="Обычный 6 2 5 4 4 2" xfId="1402" xr:uid="{00000000-0005-0000-0000-0000B9020000}"/>
    <cellStyle name="Обычный 6 2 5 4 5" xfId="900" xr:uid="{00000000-0005-0000-0000-0000BA020000}"/>
    <cellStyle name="Обычный 6 2 5 5" xfId="294" xr:uid="{00000000-0005-0000-0000-0000BB020000}"/>
    <cellStyle name="Обычный 6 2 5 5 2" xfId="995" xr:uid="{00000000-0005-0000-0000-0000BC020000}"/>
    <cellStyle name="Обычный 6 2 5 6" xfId="465" xr:uid="{00000000-0005-0000-0000-0000BD020000}"/>
    <cellStyle name="Обычный 6 2 5 6 2" xfId="1166" xr:uid="{00000000-0005-0000-0000-0000BE020000}"/>
    <cellStyle name="Обычный 6 2 5 7" xfId="703" xr:uid="{00000000-0005-0000-0000-0000BF020000}"/>
    <cellStyle name="Обычный 6 2 5 7 2" xfId="1397" xr:uid="{00000000-0005-0000-0000-0000C0020000}"/>
    <cellStyle name="Обычный 6 2 5 8" xfId="824" xr:uid="{00000000-0005-0000-0000-0000C1020000}"/>
    <cellStyle name="Обычный 6 2 6" xfId="199" xr:uid="{00000000-0005-0000-0000-0000C2020000}"/>
    <cellStyle name="Обычный 6 2 6 2" xfId="200" xr:uid="{00000000-0005-0000-0000-0000C3020000}"/>
    <cellStyle name="Обычный 6 2 6 2 2" xfId="372" xr:uid="{00000000-0005-0000-0000-0000C4020000}"/>
    <cellStyle name="Обычный 6 2 6 2 2 2" xfId="1073" xr:uid="{00000000-0005-0000-0000-0000C5020000}"/>
    <cellStyle name="Обычный 6 2 6 2 3" xfId="543" xr:uid="{00000000-0005-0000-0000-0000C6020000}"/>
    <cellStyle name="Обычный 6 2 6 2 3 2" xfId="1244" xr:uid="{00000000-0005-0000-0000-0000C7020000}"/>
    <cellStyle name="Обычный 6 2 6 2 4" xfId="710" xr:uid="{00000000-0005-0000-0000-0000C8020000}"/>
    <cellStyle name="Обычный 6 2 6 2 4 2" xfId="1404" xr:uid="{00000000-0005-0000-0000-0000C9020000}"/>
    <cellStyle name="Обычный 6 2 6 2 5" xfId="902" xr:uid="{00000000-0005-0000-0000-0000CA020000}"/>
    <cellStyle name="Обычный 6 2 6 3" xfId="201" xr:uid="{00000000-0005-0000-0000-0000CB020000}"/>
    <cellStyle name="Обычный 6 2 6 3 2" xfId="373" xr:uid="{00000000-0005-0000-0000-0000CC020000}"/>
    <cellStyle name="Обычный 6 2 6 3 2 2" xfId="1074" xr:uid="{00000000-0005-0000-0000-0000CD020000}"/>
    <cellStyle name="Обычный 6 2 6 3 3" xfId="544" xr:uid="{00000000-0005-0000-0000-0000CE020000}"/>
    <cellStyle name="Обычный 6 2 6 3 3 2" xfId="1245" xr:uid="{00000000-0005-0000-0000-0000CF020000}"/>
    <cellStyle name="Обычный 6 2 6 3 4" xfId="711" xr:uid="{00000000-0005-0000-0000-0000D0020000}"/>
    <cellStyle name="Обычный 6 2 6 3 4 2" xfId="1405" xr:uid="{00000000-0005-0000-0000-0000D1020000}"/>
    <cellStyle name="Обычный 6 2 6 3 5" xfId="903" xr:uid="{00000000-0005-0000-0000-0000D2020000}"/>
    <cellStyle name="Обычный 6 2 6 4" xfId="371" xr:uid="{00000000-0005-0000-0000-0000D3020000}"/>
    <cellStyle name="Обычный 6 2 6 4 2" xfId="1072" xr:uid="{00000000-0005-0000-0000-0000D4020000}"/>
    <cellStyle name="Обычный 6 2 6 5" xfId="542" xr:uid="{00000000-0005-0000-0000-0000D5020000}"/>
    <cellStyle name="Обычный 6 2 6 5 2" xfId="1243" xr:uid="{00000000-0005-0000-0000-0000D6020000}"/>
    <cellStyle name="Обычный 6 2 6 6" xfId="709" xr:uid="{00000000-0005-0000-0000-0000D7020000}"/>
    <cellStyle name="Обычный 6 2 6 6 2" xfId="1403" xr:uid="{00000000-0005-0000-0000-0000D8020000}"/>
    <cellStyle name="Обычный 6 2 6 7" xfId="901" xr:uid="{00000000-0005-0000-0000-0000D9020000}"/>
    <cellStyle name="Обычный 6 2 7" xfId="202" xr:uid="{00000000-0005-0000-0000-0000DA020000}"/>
    <cellStyle name="Обычный 6 2 7 2" xfId="374" xr:uid="{00000000-0005-0000-0000-0000DB020000}"/>
    <cellStyle name="Обычный 6 2 7 2 2" xfId="1075" xr:uid="{00000000-0005-0000-0000-0000DC020000}"/>
    <cellStyle name="Обычный 6 2 7 3" xfId="545" xr:uid="{00000000-0005-0000-0000-0000DD020000}"/>
    <cellStyle name="Обычный 6 2 7 3 2" xfId="1246" xr:uid="{00000000-0005-0000-0000-0000DE020000}"/>
    <cellStyle name="Обычный 6 2 7 4" xfId="712" xr:uid="{00000000-0005-0000-0000-0000DF020000}"/>
    <cellStyle name="Обычный 6 2 7 4 2" xfId="1406" xr:uid="{00000000-0005-0000-0000-0000E0020000}"/>
    <cellStyle name="Обычный 6 2 7 5" xfId="904" xr:uid="{00000000-0005-0000-0000-0000E1020000}"/>
    <cellStyle name="Обычный 6 2 8" xfId="203" xr:uid="{00000000-0005-0000-0000-0000E2020000}"/>
    <cellStyle name="Обычный 6 2 8 2" xfId="375" xr:uid="{00000000-0005-0000-0000-0000E3020000}"/>
    <cellStyle name="Обычный 6 2 8 2 2" xfId="1076" xr:uid="{00000000-0005-0000-0000-0000E4020000}"/>
    <cellStyle name="Обычный 6 2 8 3" xfId="546" xr:uid="{00000000-0005-0000-0000-0000E5020000}"/>
    <cellStyle name="Обычный 6 2 8 3 2" xfId="1247" xr:uid="{00000000-0005-0000-0000-0000E6020000}"/>
    <cellStyle name="Обычный 6 2 8 4" xfId="713" xr:uid="{00000000-0005-0000-0000-0000E7020000}"/>
    <cellStyle name="Обычный 6 2 8 4 2" xfId="1407" xr:uid="{00000000-0005-0000-0000-0000E8020000}"/>
    <cellStyle name="Обычный 6 2 8 5" xfId="905" xr:uid="{00000000-0005-0000-0000-0000E9020000}"/>
    <cellStyle name="Обычный 6 2 9" xfId="204" xr:uid="{00000000-0005-0000-0000-0000EA020000}"/>
    <cellStyle name="Обычный 6 2 9 2" xfId="376" xr:uid="{00000000-0005-0000-0000-0000EB020000}"/>
    <cellStyle name="Обычный 6 2 9 2 2" xfId="1077" xr:uid="{00000000-0005-0000-0000-0000EC020000}"/>
    <cellStyle name="Обычный 6 2 9 3" xfId="547" xr:uid="{00000000-0005-0000-0000-0000ED020000}"/>
    <cellStyle name="Обычный 6 2 9 3 2" xfId="1248" xr:uid="{00000000-0005-0000-0000-0000EE020000}"/>
    <cellStyle name="Обычный 6 2 9 4" xfId="714" xr:uid="{00000000-0005-0000-0000-0000EF020000}"/>
    <cellStyle name="Обычный 6 2 9 4 2" xfId="1408" xr:uid="{00000000-0005-0000-0000-0000F0020000}"/>
    <cellStyle name="Обычный 6 2 9 5" xfId="906" xr:uid="{00000000-0005-0000-0000-0000F1020000}"/>
    <cellStyle name="Обычный 6 3" xfId="126" xr:uid="{00000000-0005-0000-0000-0000F2020000}"/>
    <cellStyle name="Обычный 6 3 2" xfId="205" xr:uid="{00000000-0005-0000-0000-0000F3020000}"/>
    <cellStyle name="Обычный 6 3 2 2" xfId="206" xr:uid="{00000000-0005-0000-0000-0000F4020000}"/>
    <cellStyle name="Обычный 6 3 2 2 2" xfId="378" xr:uid="{00000000-0005-0000-0000-0000F5020000}"/>
    <cellStyle name="Обычный 6 3 2 2 2 2" xfId="1079" xr:uid="{00000000-0005-0000-0000-0000F6020000}"/>
    <cellStyle name="Обычный 6 3 2 2 3" xfId="549" xr:uid="{00000000-0005-0000-0000-0000F7020000}"/>
    <cellStyle name="Обычный 6 3 2 2 3 2" xfId="1250" xr:uid="{00000000-0005-0000-0000-0000F8020000}"/>
    <cellStyle name="Обычный 6 3 2 2 4" xfId="717" xr:uid="{00000000-0005-0000-0000-0000F9020000}"/>
    <cellStyle name="Обычный 6 3 2 2 4 2" xfId="1411" xr:uid="{00000000-0005-0000-0000-0000FA020000}"/>
    <cellStyle name="Обычный 6 3 2 2 5" xfId="908" xr:uid="{00000000-0005-0000-0000-0000FB020000}"/>
    <cellStyle name="Обычный 6 3 2 3" xfId="207" xr:uid="{00000000-0005-0000-0000-0000FC020000}"/>
    <cellStyle name="Обычный 6 3 2 3 2" xfId="379" xr:uid="{00000000-0005-0000-0000-0000FD020000}"/>
    <cellStyle name="Обычный 6 3 2 3 2 2" xfId="1080" xr:uid="{00000000-0005-0000-0000-0000FE020000}"/>
    <cellStyle name="Обычный 6 3 2 3 3" xfId="550" xr:uid="{00000000-0005-0000-0000-0000FF020000}"/>
    <cellStyle name="Обычный 6 3 2 3 3 2" xfId="1251" xr:uid="{00000000-0005-0000-0000-000000030000}"/>
    <cellStyle name="Обычный 6 3 2 3 4" xfId="718" xr:uid="{00000000-0005-0000-0000-000001030000}"/>
    <cellStyle name="Обычный 6 3 2 3 4 2" xfId="1412" xr:uid="{00000000-0005-0000-0000-000002030000}"/>
    <cellStyle name="Обычный 6 3 2 3 5" xfId="909" xr:uid="{00000000-0005-0000-0000-000003030000}"/>
    <cellStyle name="Обычный 6 3 2 4" xfId="377" xr:uid="{00000000-0005-0000-0000-000004030000}"/>
    <cellStyle name="Обычный 6 3 2 4 2" xfId="1078" xr:uid="{00000000-0005-0000-0000-000005030000}"/>
    <cellStyle name="Обычный 6 3 2 5" xfId="548" xr:uid="{00000000-0005-0000-0000-000006030000}"/>
    <cellStyle name="Обычный 6 3 2 5 2" xfId="1249" xr:uid="{00000000-0005-0000-0000-000007030000}"/>
    <cellStyle name="Обычный 6 3 2 6" xfId="716" xr:uid="{00000000-0005-0000-0000-000008030000}"/>
    <cellStyle name="Обычный 6 3 2 6 2" xfId="1410" xr:uid="{00000000-0005-0000-0000-000009030000}"/>
    <cellStyle name="Обычный 6 3 2 7" xfId="907" xr:uid="{00000000-0005-0000-0000-00000A030000}"/>
    <cellStyle name="Обычный 6 3 3" xfId="208" xr:uid="{00000000-0005-0000-0000-00000B030000}"/>
    <cellStyle name="Обычный 6 3 3 2" xfId="380" xr:uid="{00000000-0005-0000-0000-00000C030000}"/>
    <cellStyle name="Обычный 6 3 3 2 2" xfId="1081" xr:uid="{00000000-0005-0000-0000-00000D030000}"/>
    <cellStyle name="Обычный 6 3 3 3" xfId="551" xr:uid="{00000000-0005-0000-0000-00000E030000}"/>
    <cellStyle name="Обычный 6 3 3 3 2" xfId="1252" xr:uid="{00000000-0005-0000-0000-00000F030000}"/>
    <cellStyle name="Обычный 6 3 3 4" xfId="719" xr:uid="{00000000-0005-0000-0000-000010030000}"/>
    <cellStyle name="Обычный 6 3 3 4 2" xfId="1413" xr:uid="{00000000-0005-0000-0000-000011030000}"/>
    <cellStyle name="Обычный 6 3 3 5" xfId="910" xr:uid="{00000000-0005-0000-0000-000012030000}"/>
    <cellStyle name="Обычный 6 3 4" xfId="209" xr:uid="{00000000-0005-0000-0000-000013030000}"/>
    <cellStyle name="Обычный 6 3 4 2" xfId="381" xr:uid="{00000000-0005-0000-0000-000014030000}"/>
    <cellStyle name="Обычный 6 3 4 2 2" xfId="1082" xr:uid="{00000000-0005-0000-0000-000015030000}"/>
    <cellStyle name="Обычный 6 3 4 3" xfId="552" xr:uid="{00000000-0005-0000-0000-000016030000}"/>
    <cellStyle name="Обычный 6 3 4 3 2" xfId="1253" xr:uid="{00000000-0005-0000-0000-000017030000}"/>
    <cellStyle name="Обычный 6 3 4 4" xfId="720" xr:uid="{00000000-0005-0000-0000-000018030000}"/>
    <cellStyle name="Обычный 6 3 4 4 2" xfId="1414" xr:uid="{00000000-0005-0000-0000-000019030000}"/>
    <cellStyle name="Обычный 6 3 4 5" xfId="911" xr:uid="{00000000-0005-0000-0000-00001A030000}"/>
    <cellStyle name="Обычный 6 3 5" xfId="298" xr:uid="{00000000-0005-0000-0000-00001B030000}"/>
    <cellStyle name="Обычный 6 3 5 2" xfId="999" xr:uid="{00000000-0005-0000-0000-00001C030000}"/>
    <cellStyle name="Обычный 6 3 6" xfId="469" xr:uid="{00000000-0005-0000-0000-00001D030000}"/>
    <cellStyle name="Обычный 6 3 6 2" xfId="1170" xr:uid="{00000000-0005-0000-0000-00001E030000}"/>
    <cellStyle name="Обычный 6 3 7" xfId="715" xr:uid="{00000000-0005-0000-0000-00001F030000}"/>
    <cellStyle name="Обычный 6 3 7 2" xfId="1409" xr:uid="{00000000-0005-0000-0000-000020030000}"/>
    <cellStyle name="Обычный 6 3 8" xfId="828" xr:uid="{00000000-0005-0000-0000-000021030000}"/>
    <cellStyle name="Обычный 6 4" xfId="119" xr:uid="{00000000-0005-0000-0000-000022030000}"/>
    <cellStyle name="Обычный 6 4 2" xfId="210" xr:uid="{00000000-0005-0000-0000-000023030000}"/>
    <cellStyle name="Обычный 6 4 2 2" xfId="211" xr:uid="{00000000-0005-0000-0000-000024030000}"/>
    <cellStyle name="Обычный 6 4 2 2 2" xfId="383" xr:uid="{00000000-0005-0000-0000-000025030000}"/>
    <cellStyle name="Обычный 6 4 2 2 2 2" xfId="1084" xr:uid="{00000000-0005-0000-0000-000026030000}"/>
    <cellStyle name="Обычный 6 4 2 2 3" xfId="554" xr:uid="{00000000-0005-0000-0000-000027030000}"/>
    <cellStyle name="Обычный 6 4 2 2 3 2" xfId="1255" xr:uid="{00000000-0005-0000-0000-000028030000}"/>
    <cellStyle name="Обычный 6 4 2 2 4" xfId="723" xr:uid="{00000000-0005-0000-0000-000029030000}"/>
    <cellStyle name="Обычный 6 4 2 2 4 2" xfId="1417" xr:uid="{00000000-0005-0000-0000-00002A030000}"/>
    <cellStyle name="Обычный 6 4 2 2 5" xfId="913" xr:uid="{00000000-0005-0000-0000-00002B030000}"/>
    <cellStyle name="Обычный 6 4 2 3" xfId="212" xr:uid="{00000000-0005-0000-0000-00002C030000}"/>
    <cellStyle name="Обычный 6 4 2 3 2" xfId="384" xr:uid="{00000000-0005-0000-0000-00002D030000}"/>
    <cellStyle name="Обычный 6 4 2 3 2 2" xfId="1085" xr:uid="{00000000-0005-0000-0000-00002E030000}"/>
    <cellStyle name="Обычный 6 4 2 3 3" xfId="555" xr:uid="{00000000-0005-0000-0000-00002F030000}"/>
    <cellStyle name="Обычный 6 4 2 3 3 2" xfId="1256" xr:uid="{00000000-0005-0000-0000-000030030000}"/>
    <cellStyle name="Обычный 6 4 2 3 4" xfId="724" xr:uid="{00000000-0005-0000-0000-000031030000}"/>
    <cellStyle name="Обычный 6 4 2 3 4 2" xfId="1418" xr:uid="{00000000-0005-0000-0000-000032030000}"/>
    <cellStyle name="Обычный 6 4 2 3 5" xfId="914" xr:uid="{00000000-0005-0000-0000-000033030000}"/>
    <cellStyle name="Обычный 6 4 2 4" xfId="382" xr:uid="{00000000-0005-0000-0000-000034030000}"/>
    <cellStyle name="Обычный 6 4 2 4 2" xfId="1083" xr:uid="{00000000-0005-0000-0000-000035030000}"/>
    <cellStyle name="Обычный 6 4 2 5" xfId="553" xr:uid="{00000000-0005-0000-0000-000036030000}"/>
    <cellStyle name="Обычный 6 4 2 5 2" xfId="1254" xr:uid="{00000000-0005-0000-0000-000037030000}"/>
    <cellStyle name="Обычный 6 4 2 6" xfId="722" xr:uid="{00000000-0005-0000-0000-000038030000}"/>
    <cellStyle name="Обычный 6 4 2 6 2" xfId="1416" xr:uid="{00000000-0005-0000-0000-000039030000}"/>
    <cellStyle name="Обычный 6 4 2 7" xfId="912" xr:uid="{00000000-0005-0000-0000-00003A030000}"/>
    <cellStyle name="Обычный 6 4 3" xfId="213" xr:uid="{00000000-0005-0000-0000-00003B030000}"/>
    <cellStyle name="Обычный 6 4 3 2" xfId="385" xr:uid="{00000000-0005-0000-0000-00003C030000}"/>
    <cellStyle name="Обычный 6 4 3 2 2" xfId="1086" xr:uid="{00000000-0005-0000-0000-00003D030000}"/>
    <cellStyle name="Обычный 6 4 3 3" xfId="556" xr:uid="{00000000-0005-0000-0000-00003E030000}"/>
    <cellStyle name="Обычный 6 4 3 3 2" xfId="1257" xr:uid="{00000000-0005-0000-0000-00003F030000}"/>
    <cellStyle name="Обычный 6 4 3 4" xfId="725" xr:uid="{00000000-0005-0000-0000-000040030000}"/>
    <cellStyle name="Обычный 6 4 3 4 2" xfId="1419" xr:uid="{00000000-0005-0000-0000-000041030000}"/>
    <cellStyle name="Обычный 6 4 3 5" xfId="915" xr:uid="{00000000-0005-0000-0000-000042030000}"/>
    <cellStyle name="Обычный 6 4 4" xfId="214" xr:uid="{00000000-0005-0000-0000-000043030000}"/>
    <cellStyle name="Обычный 6 4 4 2" xfId="386" xr:uid="{00000000-0005-0000-0000-000044030000}"/>
    <cellStyle name="Обычный 6 4 4 2 2" xfId="1087" xr:uid="{00000000-0005-0000-0000-000045030000}"/>
    <cellStyle name="Обычный 6 4 4 3" xfId="557" xr:uid="{00000000-0005-0000-0000-000046030000}"/>
    <cellStyle name="Обычный 6 4 4 3 2" xfId="1258" xr:uid="{00000000-0005-0000-0000-000047030000}"/>
    <cellStyle name="Обычный 6 4 4 4" xfId="726" xr:uid="{00000000-0005-0000-0000-000048030000}"/>
    <cellStyle name="Обычный 6 4 4 4 2" xfId="1420" xr:uid="{00000000-0005-0000-0000-000049030000}"/>
    <cellStyle name="Обычный 6 4 4 5" xfId="916" xr:uid="{00000000-0005-0000-0000-00004A030000}"/>
    <cellStyle name="Обычный 6 4 5" xfId="291" xr:uid="{00000000-0005-0000-0000-00004B030000}"/>
    <cellStyle name="Обычный 6 4 5 2" xfId="992" xr:uid="{00000000-0005-0000-0000-00004C030000}"/>
    <cellStyle name="Обычный 6 4 6" xfId="462" xr:uid="{00000000-0005-0000-0000-00004D030000}"/>
    <cellStyle name="Обычный 6 4 6 2" xfId="1163" xr:uid="{00000000-0005-0000-0000-00004E030000}"/>
    <cellStyle name="Обычный 6 4 7" xfId="721" xr:uid="{00000000-0005-0000-0000-00004F030000}"/>
    <cellStyle name="Обычный 6 4 7 2" xfId="1415" xr:uid="{00000000-0005-0000-0000-000050030000}"/>
    <cellStyle name="Обычный 6 4 8" xfId="821" xr:uid="{00000000-0005-0000-0000-000051030000}"/>
    <cellStyle name="Обычный 6 5" xfId="215" xr:uid="{00000000-0005-0000-0000-000052030000}"/>
    <cellStyle name="Обычный 6 5 2" xfId="216" xr:uid="{00000000-0005-0000-0000-000053030000}"/>
    <cellStyle name="Обычный 6 5 2 2" xfId="388" xr:uid="{00000000-0005-0000-0000-000054030000}"/>
    <cellStyle name="Обычный 6 5 2 2 2" xfId="1089" xr:uid="{00000000-0005-0000-0000-000055030000}"/>
    <cellStyle name="Обычный 6 5 2 3" xfId="559" xr:uid="{00000000-0005-0000-0000-000056030000}"/>
    <cellStyle name="Обычный 6 5 2 3 2" xfId="1260" xr:uid="{00000000-0005-0000-0000-000057030000}"/>
    <cellStyle name="Обычный 6 5 2 4" xfId="728" xr:uid="{00000000-0005-0000-0000-000058030000}"/>
    <cellStyle name="Обычный 6 5 2 4 2" xfId="1422" xr:uid="{00000000-0005-0000-0000-000059030000}"/>
    <cellStyle name="Обычный 6 5 2 5" xfId="918" xr:uid="{00000000-0005-0000-0000-00005A030000}"/>
    <cellStyle name="Обычный 6 5 3" xfId="217" xr:uid="{00000000-0005-0000-0000-00005B030000}"/>
    <cellStyle name="Обычный 6 5 3 2" xfId="389" xr:uid="{00000000-0005-0000-0000-00005C030000}"/>
    <cellStyle name="Обычный 6 5 3 2 2" xfId="1090" xr:uid="{00000000-0005-0000-0000-00005D030000}"/>
    <cellStyle name="Обычный 6 5 3 3" xfId="560" xr:uid="{00000000-0005-0000-0000-00005E030000}"/>
    <cellStyle name="Обычный 6 5 3 3 2" xfId="1261" xr:uid="{00000000-0005-0000-0000-00005F030000}"/>
    <cellStyle name="Обычный 6 5 3 4" xfId="729" xr:uid="{00000000-0005-0000-0000-000060030000}"/>
    <cellStyle name="Обычный 6 5 3 4 2" xfId="1423" xr:uid="{00000000-0005-0000-0000-000061030000}"/>
    <cellStyle name="Обычный 6 5 3 5" xfId="919" xr:uid="{00000000-0005-0000-0000-000062030000}"/>
    <cellStyle name="Обычный 6 5 4" xfId="387" xr:uid="{00000000-0005-0000-0000-000063030000}"/>
    <cellStyle name="Обычный 6 5 4 2" xfId="1088" xr:uid="{00000000-0005-0000-0000-000064030000}"/>
    <cellStyle name="Обычный 6 5 5" xfId="558" xr:uid="{00000000-0005-0000-0000-000065030000}"/>
    <cellStyle name="Обычный 6 5 5 2" xfId="1259" xr:uid="{00000000-0005-0000-0000-000066030000}"/>
    <cellStyle name="Обычный 6 5 6" xfId="727" xr:uid="{00000000-0005-0000-0000-000067030000}"/>
    <cellStyle name="Обычный 6 5 6 2" xfId="1421" xr:uid="{00000000-0005-0000-0000-000068030000}"/>
    <cellStyle name="Обычный 6 5 7" xfId="917" xr:uid="{00000000-0005-0000-0000-000069030000}"/>
    <cellStyle name="Обычный 6 6" xfId="218" xr:uid="{00000000-0005-0000-0000-00006A030000}"/>
    <cellStyle name="Обычный 6 6 2" xfId="390" xr:uid="{00000000-0005-0000-0000-00006B030000}"/>
    <cellStyle name="Обычный 6 6 2 2" xfId="1091" xr:uid="{00000000-0005-0000-0000-00006C030000}"/>
    <cellStyle name="Обычный 6 6 3" xfId="561" xr:uid="{00000000-0005-0000-0000-00006D030000}"/>
    <cellStyle name="Обычный 6 6 3 2" xfId="1262" xr:uid="{00000000-0005-0000-0000-00006E030000}"/>
    <cellStyle name="Обычный 6 6 4" xfId="730" xr:uid="{00000000-0005-0000-0000-00006F030000}"/>
    <cellStyle name="Обычный 6 6 4 2" xfId="1424" xr:uid="{00000000-0005-0000-0000-000070030000}"/>
    <cellStyle name="Обычный 6 6 5" xfId="920" xr:uid="{00000000-0005-0000-0000-000071030000}"/>
    <cellStyle name="Обычный 6 7" xfId="219" xr:uid="{00000000-0005-0000-0000-000072030000}"/>
    <cellStyle name="Обычный 6 7 2" xfId="391" xr:uid="{00000000-0005-0000-0000-000073030000}"/>
    <cellStyle name="Обычный 6 7 2 2" xfId="1092" xr:uid="{00000000-0005-0000-0000-000074030000}"/>
    <cellStyle name="Обычный 6 7 3" xfId="562" xr:uid="{00000000-0005-0000-0000-000075030000}"/>
    <cellStyle name="Обычный 6 7 3 2" xfId="1263" xr:uid="{00000000-0005-0000-0000-000076030000}"/>
    <cellStyle name="Обычный 6 7 4" xfId="731" xr:uid="{00000000-0005-0000-0000-000077030000}"/>
    <cellStyle name="Обычный 6 7 4 2" xfId="1425" xr:uid="{00000000-0005-0000-0000-000078030000}"/>
    <cellStyle name="Обычный 6 7 5" xfId="921" xr:uid="{00000000-0005-0000-0000-000079030000}"/>
    <cellStyle name="Обычный 6 8" xfId="220" xr:uid="{00000000-0005-0000-0000-00007A030000}"/>
    <cellStyle name="Обычный 6 8 2" xfId="392" xr:uid="{00000000-0005-0000-0000-00007B030000}"/>
    <cellStyle name="Обычный 6 8 2 2" xfId="1093" xr:uid="{00000000-0005-0000-0000-00007C030000}"/>
    <cellStyle name="Обычный 6 8 3" xfId="563" xr:uid="{00000000-0005-0000-0000-00007D030000}"/>
    <cellStyle name="Обычный 6 8 3 2" xfId="1264" xr:uid="{00000000-0005-0000-0000-00007E030000}"/>
    <cellStyle name="Обычный 6 8 4" xfId="732" xr:uid="{00000000-0005-0000-0000-00007F030000}"/>
    <cellStyle name="Обычный 6 8 4 2" xfId="1426" xr:uid="{00000000-0005-0000-0000-000080030000}"/>
    <cellStyle name="Обычный 6 8 5" xfId="922" xr:uid="{00000000-0005-0000-0000-000081030000}"/>
    <cellStyle name="Обычный 6 9" xfId="108" xr:uid="{00000000-0005-0000-0000-000082030000}"/>
    <cellStyle name="Обычный 6 9 2" xfId="811" xr:uid="{00000000-0005-0000-0000-000083030000}"/>
    <cellStyle name="Обычный 7" xfId="55" xr:uid="{00000000-0005-0000-0000-000084030000}"/>
    <cellStyle name="Обычный 7 2" xfId="59" xr:uid="{00000000-0005-0000-0000-000085030000}"/>
    <cellStyle name="Обычный 7 2 10" xfId="457" xr:uid="{00000000-0005-0000-0000-000086030000}"/>
    <cellStyle name="Обычный 7 2 10 2" xfId="1158" xr:uid="{00000000-0005-0000-0000-000087030000}"/>
    <cellStyle name="Обычный 7 2 11" xfId="733" xr:uid="{00000000-0005-0000-0000-000088030000}"/>
    <cellStyle name="Обычный 7 2 11 2" xfId="1427" xr:uid="{00000000-0005-0000-0000-000089030000}"/>
    <cellStyle name="Обычный 7 2 12" xfId="809" xr:uid="{00000000-0005-0000-0000-00008A030000}"/>
    <cellStyle name="Обычный 7 2 2" xfId="131" xr:uid="{00000000-0005-0000-0000-00008B030000}"/>
    <cellStyle name="Обычный 7 2 2 2" xfId="221" xr:uid="{00000000-0005-0000-0000-00008C030000}"/>
    <cellStyle name="Обычный 7 2 2 2 2" xfId="222" xr:uid="{00000000-0005-0000-0000-00008D030000}"/>
    <cellStyle name="Обычный 7 2 2 2 2 2" xfId="394" xr:uid="{00000000-0005-0000-0000-00008E030000}"/>
    <cellStyle name="Обычный 7 2 2 2 2 2 2" xfId="1095" xr:uid="{00000000-0005-0000-0000-00008F030000}"/>
    <cellStyle name="Обычный 7 2 2 2 2 3" xfId="565" xr:uid="{00000000-0005-0000-0000-000090030000}"/>
    <cellStyle name="Обычный 7 2 2 2 2 3 2" xfId="1266" xr:uid="{00000000-0005-0000-0000-000091030000}"/>
    <cellStyle name="Обычный 7 2 2 2 2 4" xfId="736" xr:uid="{00000000-0005-0000-0000-000092030000}"/>
    <cellStyle name="Обычный 7 2 2 2 2 4 2" xfId="1430" xr:uid="{00000000-0005-0000-0000-000093030000}"/>
    <cellStyle name="Обычный 7 2 2 2 2 5" xfId="924" xr:uid="{00000000-0005-0000-0000-000094030000}"/>
    <cellStyle name="Обычный 7 2 2 2 3" xfId="223" xr:uid="{00000000-0005-0000-0000-000095030000}"/>
    <cellStyle name="Обычный 7 2 2 2 3 2" xfId="395" xr:uid="{00000000-0005-0000-0000-000096030000}"/>
    <cellStyle name="Обычный 7 2 2 2 3 2 2" xfId="1096" xr:uid="{00000000-0005-0000-0000-000097030000}"/>
    <cellStyle name="Обычный 7 2 2 2 3 3" xfId="566" xr:uid="{00000000-0005-0000-0000-000098030000}"/>
    <cellStyle name="Обычный 7 2 2 2 3 3 2" xfId="1267" xr:uid="{00000000-0005-0000-0000-000099030000}"/>
    <cellStyle name="Обычный 7 2 2 2 3 4" xfId="737" xr:uid="{00000000-0005-0000-0000-00009A030000}"/>
    <cellStyle name="Обычный 7 2 2 2 3 4 2" xfId="1431" xr:uid="{00000000-0005-0000-0000-00009B030000}"/>
    <cellStyle name="Обычный 7 2 2 2 3 5" xfId="925" xr:uid="{00000000-0005-0000-0000-00009C030000}"/>
    <cellStyle name="Обычный 7 2 2 2 4" xfId="393" xr:uid="{00000000-0005-0000-0000-00009D030000}"/>
    <cellStyle name="Обычный 7 2 2 2 4 2" xfId="1094" xr:uid="{00000000-0005-0000-0000-00009E030000}"/>
    <cellStyle name="Обычный 7 2 2 2 5" xfId="564" xr:uid="{00000000-0005-0000-0000-00009F030000}"/>
    <cellStyle name="Обычный 7 2 2 2 5 2" xfId="1265" xr:uid="{00000000-0005-0000-0000-0000A0030000}"/>
    <cellStyle name="Обычный 7 2 2 2 6" xfId="735" xr:uid="{00000000-0005-0000-0000-0000A1030000}"/>
    <cellStyle name="Обычный 7 2 2 2 6 2" xfId="1429" xr:uid="{00000000-0005-0000-0000-0000A2030000}"/>
    <cellStyle name="Обычный 7 2 2 2 7" xfId="923" xr:uid="{00000000-0005-0000-0000-0000A3030000}"/>
    <cellStyle name="Обычный 7 2 2 3" xfId="224" xr:uid="{00000000-0005-0000-0000-0000A4030000}"/>
    <cellStyle name="Обычный 7 2 2 3 2" xfId="396" xr:uid="{00000000-0005-0000-0000-0000A5030000}"/>
    <cellStyle name="Обычный 7 2 2 3 2 2" xfId="1097" xr:uid="{00000000-0005-0000-0000-0000A6030000}"/>
    <cellStyle name="Обычный 7 2 2 3 3" xfId="567" xr:uid="{00000000-0005-0000-0000-0000A7030000}"/>
    <cellStyle name="Обычный 7 2 2 3 3 2" xfId="1268" xr:uid="{00000000-0005-0000-0000-0000A8030000}"/>
    <cellStyle name="Обычный 7 2 2 3 4" xfId="738" xr:uid="{00000000-0005-0000-0000-0000A9030000}"/>
    <cellStyle name="Обычный 7 2 2 3 4 2" xfId="1432" xr:uid="{00000000-0005-0000-0000-0000AA030000}"/>
    <cellStyle name="Обычный 7 2 2 3 5" xfId="926" xr:uid="{00000000-0005-0000-0000-0000AB030000}"/>
    <cellStyle name="Обычный 7 2 2 4" xfId="225" xr:uid="{00000000-0005-0000-0000-0000AC030000}"/>
    <cellStyle name="Обычный 7 2 2 4 2" xfId="397" xr:uid="{00000000-0005-0000-0000-0000AD030000}"/>
    <cellStyle name="Обычный 7 2 2 4 2 2" xfId="1098" xr:uid="{00000000-0005-0000-0000-0000AE030000}"/>
    <cellStyle name="Обычный 7 2 2 4 3" xfId="568" xr:uid="{00000000-0005-0000-0000-0000AF030000}"/>
    <cellStyle name="Обычный 7 2 2 4 3 2" xfId="1269" xr:uid="{00000000-0005-0000-0000-0000B0030000}"/>
    <cellStyle name="Обычный 7 2 2 4 4" xfId="739" xr:uid="{00000000-0005-0000-0000-0000B1030000}"/>
    <cellStyle name="Обычный 7 2 2 4 4 2" xfId="1433" xr:uid="{00000000-0005-0000-0000-0000B2030000}"/>
    <cellStyle name="Обычный 7 2 2 4 5" xfId="927" xr:uid="{00000000-0005-0000-0000-0000B3030000}"/>
    <cellStyle name="Обычный 7 2 2 5" xfId="303" xr:uid="{00000000-0005-0000-0000-0000B4030000}"/>
    <cellStyle name="Обычный 7 2 2 5 2" xfId="1004" xr:uid="{00000000-0005-0000-0000-0000B5030000}"/>
    <cellStyle name="Обычный 7 2 2 6" xfId="474" xr:uid="{00000000-0005-0000-0000-0000B6030000}"/>
    <cellStyle name="Обычный 7 2 2 6 2" xfId="1175" xr:uid="{00000000-0005-0000-0000-0000B7030000}"/>
    <cellStyle name="Обычный 7 2 2 7" xfId="734" xr:uid="{00000000-0005-0000-0000-0000B8030000}"/>
    <cellStyle name="Обычный 7 2 2 7 2" xfId="1428" xr:uid="{00000000-0005-0000-0000-0000B9030000}"/>
    <cellStyle name="Обычный 7 2 2 8" xfId="833" xr:uid="{00000000-0005-0000-0000-0000BA030000}"/>
    <cellStyle name="Обычный 7 2 3" xfId="124" xr:uid="{00000000-0005-0000-0000-0000BB030000}"/>
    <cellStyle name="Обычный 7 2 3 2" xfId="226" xr:uid="{00000000-0005-0000-0000-0000BC030000}"/>
    <cellStyle name="Обычный 7 2 3 2 2" xfId="227" xr:uid="{00000000-0005-0000-0000-0000BD030000}"/>
    <cellStyle name="Обычный 7 2 3 2 2 2" xfId="399" xr:uid="{00000000-0005-0000-0000-0000BE030000}"/>
    <cellStyle name="Обычный 7 2 3 2 2 2 2" xfId="1100" xr:uid="{00000000-0005-0000-0000-0000BF030000}"/>
    <cellStyle name="Обычный 7 2 3 2 2 3" xfId="570" xr:uid="{00000000-0005-0000-0000-0000C0030000}"/>
    <cellStyle name="Обычный 7 2 3 2 2 3 2" xfId="1271" xr:uid="{00000000-0005-0000-0000-0000C1030000}"/>
    <cellStyle name="Обычный 7 2 3 2 2 4" xfId="742" xr:uid="{00000000-0005-0000-0000-0000C2030000}"/>
    <cellStyle name="Обычный 7 2 3 2 2 4 2" xfId="1436" xr:uid="{00000000-0005-0000-0000-0000C3030000}"/>
    <cellStyle name="Обычный 7 2 3 2 2 5" xfId="929" xr:uid="{00000000-0005-0000-0000-0000C4030000}"/>
    <cellStyle name="Обычный 7 2 3 2 3" xfId="228" xr:uid="{00000000-0005-0000-0000-0000C5030000}"/>
    <cellStyle name="Обычный 7 2 3 2 3 2" xfId="400" xr:uid="{00000000-0005-0000-0000-0000C6030000}"/>
    <cellStyle name="Обычный 7 2 3 2 3 2 2" xfId="1101" xr:uid="{00000000-0005-0000-0000-0000C7030000}"/>
    <cellStyle name="Обычный 7 2 3 2 3 3" xfId="571" xr:uid="{00000000-0005-0000-0000-0000C8030000}"/>
    <cellStyle name="Обычный 7 2 3 2 3 3 2" xfId="1272" xr:uid="{00000000-0005-0000-0000-0000C9030000}"/>
    <cellStyle name="Обычный 7 2 3 2 3 4" xfId="743" xr:uid="{00000000-0005-0000-0000-0000CA030000}"/>
    <cellStyle name="Обычный 7 2 3 2 3 4 2" xfId="1437" xr:uid="{00000000-0005-0000-0000-0000CB030000}"/>
    <cellStyle name="Обычный 7 2 3 2 3 5" xfId="930" xr:uid="{00000000-0005-0000-0000-0000CC030000}"/>
    <cellStyle name="Обычный 7 2 3 2 4" xfId="398" xr:uid="{00000000-0005-0000-0000-0000CD030000}"/>
    <cellStyle name="Обычный 7 2 3 2 4 2" xfId="1099" xr:uid="{00000000-0005-0000-0000-0000CE030000}"/>
    <cellStyle name="Обычный 7 2 3 2 5" xfId="569" xr:uid="{00000000-0005-0000-0000-0000CF030000}"/>
    <cellStyle name="Обычный 7 2 3 2 5 2" xfId="1270" xr:uid="{00000000-0005-0000-0000-0000D0030000}"/>
    <cellStyle name="Обычный 7 2 3 2 6" xfId="741" xr:uid="{00000000-0005-0000-0000-0000D1030000}"/>
    <cellStyle name="Обычный 7 2 3 2 6 2" xfId="1435" xr:uid="{00000000-0005-0000-0000-0000D2030000}"/>
    <cellStyle name="Обычный 7 2 3 2 7" xfId="928" xr:uid="{00000000-0005-0000-0000-0000D3030000}"/>
    <cellStyle name="Обычный 7 2 3 3" xfId="229" xr:uid="{00000000-0005-0000-0000-0000D4030000}"/>
    <cellStyle name="Обычный 7 2 3 3 2" xfId="401" xr:uid="{00000000-0005-0000-0000-0000D5030000}"/>
    <cellStyle name="Обычный 7 2 3 3 2 2" xfId="1102" xr:uid="{00000000-0005-0000-0000-0000D6030000}"/>
    <cellStyle name="Обычный 7 2 3 3 3" xfId="572" xr:uid="{00000000-0005-0000-0000-0000D7030000}"/>
    <cellStyle name="Обычный 7 2 3 3 3 2" xfId="1273" xr:uid="{00000000-0005-0000-0000-0000D8030000}"/>
    <cellStyle name="Обычный 7 2 3 3 4" xfId="744" xr:uid="{00000000-0005-0000-0000-0000D9030000}"/>
    <cellStyle name="Обычный 7 2 3 3 4 2" xfId="1438" xr:uid="{00000000-0005-0000-0000-0000DA030000}"/>
    <cellStyle name="Обычный 7 2 3 3 5" xfId="931" xr:uid="{00000000-0005-0000-0000-0000DB030000}"/>
    <cellStyle name="Обычный 7 2 3 4" xfId="230" xr:uid="{00000000-0005-0000-0000-0000DC030000}"/>
    <cellStyle name="Обычный 7 2 3 4 2" xfId="402" xr:uid="{00000000-0005-0000-0000-0000DD030000}"/>
    <cellStyle name="Обычный 7 2 3 4 2 2" xfId="1103" xr:uid="{00000000-0005-0000-0000-0000DE030000}"/>
    <cellStyle name="Обычный 7 2 3 4 3" xfId="573" xr:uid="{00000000-0005-0000-0000-0000DF030000}"/>
    <cellStyle name="Обычный 7 2 3 4 3 2" xfId="1274" xr:uid="{00000000-0005-0000-0000-0000E0030000}"/>
    <cellStyle name="Обычный 7 2 3 4 4" xfId="745" xr:uid="{00000000-0005-0000-0000-0000E1030000}"/>
    <cellStyle name="Обычный 7 2 3 4 4 2" xfId="1439" xr:uid="{00000000-0005-0000-0000-0000E2030000}"/>
    <cellStyle name="Обычный 7 2 3 4 5" xfId="932" xr:uid="{00000000-0005-0000-0000-0000E3030000}"/>
    <cellStyle name="Обычный 7 2 3 5" xfId="296" xr:uid="{00000000-0005-0000-0000-0000E4030000}"/>
    <cellStyle name="Обычный 7 2 3 5 2" xfId="997" xr:uid="{00000000-0005-0000-0000-0000E5030000}"/>
    <cellStyle name="Обычный 7 2 3 6" xfId="467" xr:uid="{00000000-0005-0000-0000-0000E6030000}"/>
    <cellStyle name="Обычный 7 2 3 6 2" xfId="1168" xr:uid="{00000000-0005-0000-0000-0000E7030000}"/>
    <cellStyle name="Обычный 7 2 3 7" xfId="740" xr:uid="{00000000-0005-0000-0000-0000E8030000}"/>
    <cellStyle name="Обычный 7 2 3 7 2" xfId="1434" xr:uid="{00000000-0005-0000-0000-0000E9030000}"/>
    <cellStyle name="Обычный 7 2 3 8" xfId="826" xr:uid="{00000000-0005-0000-0000-0000EA030000}"/>
    <cellStyle name="Обычный 7 2 4" xfId="231" xr:uid="{00000000-0005-0000-0000-0000EB030000}"/>
    <cellStyle name="Обычный 7 2 4 2" xfId="232" xr:uid="{00000000-0005-0000-0000-0000EC030000}"/>
    <cellStyle name="Обычный 7 2 4 2 2" xfId="404" xr:uid="{00000000-0005-0000-0000-0000ED030000}"/>
    <cellStyle name="Обычный 7 2 4 2 2 2" xfId="1105" xr:uid="{00000000-0005-0000-0000-0000EE030000}"/>
    <cellStyle name="Обычный 7 2 4 2 3" xfId="575" xr:uid="{00000000-0005-0000-0000-0000EF030000}"/>
    <cellStyle name="Обычный 7 2 4 2 3 2" xfId="1276" xr:uid="{00000000-0005-0000-0000-0000F0030000}"/>
    <cellStyle name="Обычный 7 2 4 2 4" xfId="747" xr:uid="{00000000-0005-0000-0000-0000F1030000}"/>
    <cellStyle name="Обычный 7 2 4 2 4 2" xfId="1441" xr:uid="{00000000-0005-0000-0000-0000F2030000}"/>
    <cellStyle name="Обычный 7 2 4 2 5" xfId="934" xr:uid="{00000000-0005-0000-0000-0000F3030000}"/>
    <cellStyle name="Обычный 7 2 4 3" xfId="233" xr:uid="{00000000-0005-0000-0000-0000F4030000}"/>
    <cellStyle name="Обычный 7 2 4 3 2" xfId="405" xr:uid="{00000000-0005-0000-0000-0000F5030000}"/>
    <cellStyle name="Обычный 7 2 4 3 2 2" xfId="1106" xr:uid="{00000000-0005-0000-0000-0000F6030000}"/>
    <cellStyle name="Обычный 7 2 4 3 3" xfId="576" xr:uid="{00000000-0005-0000-0000-0000F7030000}"/>
    <cellStyle name="Обычный 7 2 4 3 3 2" xfId="1277" xr:uid="{00000000-0005-0000-0000-0000F8030000}"/>
    <cellStyle name="Обычный 7 2 4 3 4" xfId="748" xr:uid="{00000000-0005-0000-0000-0000F9030000}"/>
    <cellStyle name="Обычный 7 2 4 3 4 2" xfId="1442" xr:uid="{00000000-0005-0000-0000-0000FA030000}"/>
    <cellStyle name="Обычный 7 2 4 3 5" xfId="935" xr:uid="{00000000-0005-0000-0000-0000FB030000}"/>
    <cellStyle name="Обычный 7 2 4 4" xfId="403" xr:uid="{00000000-0005-0000-0000-0000FC030000}"/>
    <cellStyle name="Обычный 7 2 4 4 2" xfId="1104" xr:uid="{00000000-0005-0000-0000-0000FD030000}"/>
    <cellStyle name="Обычный 7 2 4 5" xfId="574" xr:uid="{00000000-0005-0000-0000-0000FE030000}"/>
    <cellStyle name="Обычный 7 2 4 5 2" xfId="1275" xr:uid="{00000000-0005-0000-0000-0000FF030000}"/>
    <cellStyle name="Обычный 7 2 4 6" xfId="746" xr:uid="{00000000-0005-0000-0000-000000040000}"/>
    <cellStyle name="Обычный 7 2 4 6 2" xfId="1440" xr:uid="{00000000-0005-0000-0000-000001040000}"/>
    <cellStyle name="Обычный 7 2 4 7" xfId="933" xr:uid="{00000000-0005-0000-0000-000002040000}"/>
    <cellStyle name="Обычный 7 2 5" xfId="234" xr:uid="{00000000-0005-0000-0000-000003040000}"/>
    <cellStyle name="Обычный 7 2 5 2" xfId="406" xr:uid="{00000000-0005-0000-0000-000004040000}"/>
    <cellStyle name="Обычный 7 2 5 2 2" xfId="1107" xr:uid="{00000000-0005-0000-0000-000005040000}"/>
    <cellStyle name="Обычный 7 2 5 3" xfId="577" xr:uid="{00000000-0005-0000-0000-000006040000}"/>
    <cellStyle name="Обычный 7 2 5 3 2" xfId="1278" xr:uid="{00000000-0005-0000-0000-000007040000}"/>
    <cellStyle name="Обычный 7 2 5 4" xfId="749" xr:uid="{00000000-0005-0000-0000-000008040000}"/>
    <cellStyle name="Обычный 7 2 5 4 2" xfId="1443" xr:uid="{00000000-0005-0000-0000-000009040000}"/>
    <cellStyle name="Обычный 7 2 5 5" xfId="936" xr:uid="{00000000-0005-0000-0000-00000A040000}"/>
    <cellStyle name="Обычный 7 2 6" xfId="235" xr:uid="{00000000-0005-0000-0000-00000B040000}"/>
    <cellStyle name="Обычный 7 2 6 2" xfId="407" xr:uid="{00000000-0005-0000-0000-00000C040000}"/>
    <cellStyle name="Обычный 7 2 6 2 2" xfId="1108" xr:uid="{00000000-0005-0000-0000-00000D040000}"/>
    <cellStyle name="Обычный 7 2 6 3" xfId="578" xr:uid="{00000000-0005-0000-0000-00000E040000}"/>
    <cellStyle name="Обычный 7 2 6 3 2" xfId="1279" xr:uid="{00000000-0005-0000-0000-00000F040000}"/>
    <cellStyle name="Обычный 7 2 6 4" xfId="750" xr:uid="{00000000-0005-0000-0000-000010040000}"/>
    <cellStyle name="Обычный 7 2 6 4 2" xfId="1444" xr:uid="{00000000-0005-0000-0000-000011040000}"/>
    <cellStyle name="Обычный 7 2 6 5" xfId="937" xr:uid="{00000000-0005-0000-0000-000012040000}"/>
    <cellStyle name="Обычный 7 2 7" xfId="236" xr:uid="{00000000-0005-0000-0000-000013040000}"/>
    <cellStyle name="Обычный 7 2 7 2" xfId="408" xr:uid="{00000000-0005-0000-0000-000014040000}"/>
    <cellStyle name="Обычный 7 2 7 2 2" xfId="1109" xr:uid="{00000000-0005-0000-0000-000015040000}"/>
    <cellStyle name="Обычный 7 2 7 3" xfId="579" xr:uid="{00000000-0005-0000-0000-000016040000}"/>
    <cellStyle name="Обычный 7 2 7 3 2" xfId="1280" xr:uid="{00000000-0005-0000-0000-000017040000}"/>
    <cellStyle name="Обычный 7 2 7 4" xfId="751" xr:uid="{00000000-0005-0000-0000-000018040000}"/>
    <cellStyle name="Обычный 7 2 7 4 2" xfId="1445" xr:uid="{00000000-0005-0000-0000-000019040000}"/>
    <cellStyle name="Обычный 7 2 7 5" xfId="938" xr:uid="{00000000-0005-0000-0000-00001A040000}"/>
    <cellStyle name="Обычный 7 2 8" xfId="113" xr:uid="{00000000-0005-0000-0000-00001B040000}"/>
    <cellStyle name="Обычный 7 2 8 2" xfId="816" xr:uid="{00000000-0005-0000-0000-00001C040000}"/>
    <cellStyle name="Обычный 7 2 9" xfId="286" xr:uid="{00000000-0005-0000-0000-00001D040000}"/>
    <cellStyle name="Обычный 7 2 9 2" xfId="987" xr:uid="{00000000-0005-0000-0000-00001E040000}"/>
    <cellStyle name="Обычный 8" xfId="58" xr:uid="{00000000-0005-0000-0000-00001F040000}"/>
    <cellStyle name="Обычный 9" xfId="115" xr:uid="{00000000-0005-0000-0000-000020040000}"/>
    <cellStyle name="Обычный 9 2" xfId="133" xr:uid="{00000000-0005-0000-0000-000021040000}"/>
    <cellStyle name="Обычный 9 2 2" xfId="237" xr:uid="{00000000-0005-0000-0000-000022040000}"/>
    <cellStyle name="Обычный 9 2 2 2" xfId="238" xr:uid="{00000000-0005-0000-0000-000023040000}"/>
    <cellStyle name="Обычный 9 2 2 2 2" xfId="410" xr:uid="{00000000-0005-0000-0000-000024040000}"/>
    <cellStyle name="Обычный 9 2 2 2 2 2" xfId="1111" xr:uid="{00000000-0005-0000-0000-000025040000}"/>
    <cellStyle name="Обычный 9 2 2 2 3" xfId="581" xr:uid="{00000000-0005-0000-0000-000026040000}"/>
    <cellStyle name="Обычный 9 2 2 2 3 2" xfId="1282" xr:uid="{00000000-0005-0000-0000-000027040000}"/>
    <cellStyle name="Обычный 9 2 2 2 4" xfId="755" xr:uid="{00000000-0005-0000-0000-000028040000}"/>
    <cellStyle name="Обычный 9 2 2 2 4 2" xfId="1449" xr:uid="{00000000-0005-0000-0000-000029040000}"/>
    <cellStyle name="Обычный 9 2 2 2 5" xfId="940" xr:uid="{00000000-0005-0000-0000-00002A040000}"/>
    <cellStyle name="Обычный 9 2 2 3" xfId="239" xr:uid="{00000000-0005-0000-0000-00002B040000}"/>
    <cellStyle name="Обычный 9 2 2 3 2" xfId="411" xr:uid="{00000000-0005-0000-0000-00002C040000}"/>
    <cellStyle name="Обычный 9 2 2 3 2 2" xfId="1112" xr:uid="{00000000-0005-0000-0000-00002D040000}"/>
    <cellStyle name="Обычный 9 2 2 3 3" xfId="582" xr:uid="{00000000-0005-0000-0000-00002E040000}"/>
    <cellStyle name="Обычный 9 2 2 3 3 2" xfId="1283" xr:uid="{00000000-0005-0000-0000-00002F040000}"/>
    <cellStyle name="Обычный 9 2 2 3 4" xfId="756" xr:uid="{00000000-0005-0000-0000-000030040000}"/>
    <cellStyle name="Обычный 9 2 2 3 4 2" xfId="1450" xr:uid="{00000000-0005-0000-0000-000031040000}"/>
    <cellStyle name="Обычный 9 2 2 3 5" xfId="941" xr:uid="{00000000-0005-0000-0000-000032040000}"/>
    <cellStyle name="Обычный 9 2 2 4" xfId="240" xr:uid="{00000000-0005-0000-0000-000033040000}"/>
    <cellStyle name="Обычный 9 2 2 4 2" xfId="412" xr:uid="{00000000-0005-0000-0000-000034040000}"/>
    <cellStyle name="Обычный 9 2 2 4 2 2" xfId="1113" xr:uid="{00000000-0005-0000-0000-000035040000}"/>
    <cellStyle name="Обычный 9 2 2 4 3" xfId="583" xr:uid="{00000000-0005-0000-0000-000036040000}"/>
    <cellStyle name="Обычный 9 2 2 4 3 2" xfId="1284" xr:uid="{00000000-0005-0000-0000-000037040000}"/>
    <cellStyle name="Обычный 9 2 2 4 4" xfId="757" xr:uid="{00000000-0005-0000-0000-000038040000}"/>
    <cellStyle name="Обычный 9 2 2 4 4 2" xfId="1451" xr:uid="{00000000-0005-0000-0000-000039040000}"/>
    <cellStyle name="Обычный 9 2 2 4 5" xfId="942" xr:uid="{00000000-0005-0000-0000-00003A040000}"/>
    <cellStyle name="Обычный 9 2 2 5" xfId="409" xr:uid="{00000000-0005-0000-0000-00003B040000}"/>
    <cellStyle name="Обычный 9 2 2 5 2" xfId="1110" xr:uid="{00000000-0005-0000-0000-00003C040000}"/>
    <cellStyle name="Обычный 9 2 2 6" xfId="580" xr:uid="{00000000-0005-0000-0000-00003D040000}"/>
    <cellStyle name="Обычный 9 2 2 6 2" xfId="1281" xr:uid="{00000000-0005-0000-0000-00003E040000}"/>
    <cellStyle name="Обычный 9 2 2 7" xfId="754" xr:uid="{00000000-0005-0000-0000-00003F040000}"/>
    <cellStyle name="Обычный 9 2 2 7 2" xfId="1448" xr:uid="{00000000-0005-0000-0000-000040040000}"/>
    <cellStyle name="Обычный 9 2 2 8" xfId="939" xr:uid="{00000000-0005-0000-0000-000041040000}"/>
    <cellStyle name="Обычный 9 2 3" xfId="241" xr:uid="{00000000-0005-0000-0000-000042040000}"/>
    <cellStyle name="Обычный 9 2 3 2" xfId="413" xr:uid="{00000000-0005-0000-0000-000043040000}"/>
    <cellStyle name="Обычный 9 2 3 2 2" xfId="1114" xr:uid="{00000000-0005-0000-0000-000044040000}"/>
    <cellStyle name="Обычный 9 2 3 3" xfId="584" xr:uid="{00000000-0005-0000-0000-000045040000}"/>
    <cellStyle name="Обычный 9 2 3 3 2" xfId="1285" xr:uid="{00000000-0005-0000-0000-000046040000}"/>
    <cellStyle name="Обычный 9 2 3 4" xfId="758" xr:uid="{00000000-0005-0000-0000-000047040000}"/>
    <cellStyle name="Обычный 9 2 3 4 2" xfId="1452" xr:uid="{00000000-0005-0000-0000-000048040000}"/>
    <cellStyle name="Обычный 9 2 3 5" xfId="943" xr:uid="{00000000-0005-0000-0000-000049040000}"/>
    <cellStyle name="Обычный 9 2 4" xfId="242" xr:uid="{00000000-0005-0000-0000-00004A040000}"/>
    <cellStyle name="Обычный 9 2 4 2" xfId="414" xr:uid="{00000000-0005-0000-0000-00004B040000}"/>
    <cellStyle name="Обычный 9 2 4 2 2" xfId="1115" xr:uid="{00000000-0005-0000-0000-00004C040000}"/>
    <cellStyle name="Обычный 9 2 4 3" xfId="585" xr:uid="{00000000-0005-0000-0000-00004D040000}"/>
    <cellStyle name="Обычный 9 2 4 3 2" xfId="1286" xr:uid="{00000000-0005-0000-0000-00004E040000}"/>
    <cellStyle name="Обычный 9 2 4 4" xfId="759" xr:uid="{00000000-0005-0000-0000-00004F040000}"/>
    <cellStyle name="Обычный 9 2 4 4 2" xfId="1453" xr:uid="{00000000-0005-0000-0000-000050040000}"/>
    <cellStyle name="Обычный 9 2 4 5" xfId="944" xr:uid="{00000000-0005-0000-0000-000051040000}"/>
    <cellStyle name="Обычный 9 2 5" xfId="305" xr:uid="{00000000-0005-0000-0000-000052040000}"/>
    <cellStyle name="Обычный 9 2 5 2" xfId="1006" xr:uid="{00000000-0005-0000-0000-000053040000}"/>
    <cellStyle name="Обычный 9 2 6" xfId="476" xr:uid="{00000000-0005-0000-0000-000054040000}"/>
    <cellStyle name="Обычный 9 2 6 2" xfId="1177" xr:uid="{00000000-0005-0000-0000-000055040000}"/>
    <cellStyle name="Обычный 9 2 7" xfId="753" xr:uid="{00000000-0005-0000-0000-000056040000}"/>
    <cellStyle name="Обычный 9 2 7 2" xfId="1447" xr:uid="{00000000-0005-0000-0000-000057040000}"/>
    <cellStyle name="Обычный 9 2 8" xfId="835" xr:uid="{00000000-0005-0000-0000-000058040000}"/>
    <cellStyle name="Обычный 9 3" xfId="138" xr:uid="{00000000-0005-0000-0000-000059040000}"/>
    <cellStyle name="Обычный 9 3 2" xfId="243" xr:uid="{00000000-0005-0000-0000-00005A040000}"/>
    <cellStyle name="Обычный 9 3 2 2" xfId="415" xr:uid="{00000000-0005-0000-0000-00005B040000}"/>
    <cellStyle name="Обычный 9 3 2 2 2" xfId="1116" xr:uid="{00000000-0005-0000-0000-00005C040000}"/>
    <cellStyle name="Обычный 9 3 2 3" xfId="586" xr:uid="{00000000-0005-0000-0000-00005D040000}"/>
    <cellStyle name="Обычный 9 3 2 3 2" xfId="1287" xr:uid="{00000000-0005-0000-0000-00005E040000}"/>
    <cellStyle name="Обычный 9 3 2 4" xfId="761" xr:uid="{00000000-0005-0000-0000-00005F040000}"/>
    <cellStyle name="Обычный 9 3 2 4 2" xfId="1455" xr:uid="{00000000-0005-0000-0000-000060040000}"/>
    <cellStyle name="Обычный 9 3 2 5" xfId="945" xr:uid="{00000000-0005-0000-0000-000061040000}"/>
    <cellStyle name="Обычный 9 3 3" xfId="244" xr:uid="{00000000-0005-0000-0000-000062040000}"/>
    <cellStyle name="Обычный 9 3 3 2" xfId="416" xr:uid="{00000000-0005-0000-0000-000063040000}"/>
    <cellStyle name="Обычный 9 3 3 2 2" xfId="1117" xr:uid="{00000000-0005-0000-0000-000064040000}"/>
    <cellStyle name="Обычный 9 3 3 3" xfId="587" xr:uid="{00000000-0005-0000-0000-000065040000}"/>
    <cellStyle name="Обычный 9 3 3 3 2" xfId="1288" xr:uid="{00000000-0005-0000-0000-000066040000}"/>
    <cellStyle name="Обычный 9 3 3 4" xfId="762" xr:uid="{00000000-0005-0000-0000-000067040000}"/>
    <cellStyle name="Обычный 9 3 3 4 2" xfId="1456" xr:uid="{00000000-0005-0000-0000-000068040000}"/>
    <cellStyle name="Обычный 9 3 3 5" xfId="946" xr:uid="{00000000-0005-0000-0000-000069040000}"/>
    <cellStyle name="Обычный 9 3 4" xfId="245" xr:uid="{00000000-0005-0000-0000-00006A040000}"/>
    <cellStyle name="Обычный 9 3 4 2" xfId="417" xr:uid="{00000000-0005-0000-0000-00006B040000}"/>
    <cellStyle name="Обычный 9 3 4 2 2" xfId="1118" xr:uid="{00000000-0005-0000-0000-00006C040000}"/>
    <cellStyle name="Обычный 9 3 4 3" xfId="588" xr:uid="{00000000-0005-0000-0000-00006D040000}"/>
    <cellStyle name="Обычный 9 3 4 3 2" xfId="1289" xr:uid="{00000000-0005-0000-0000-00006E040000}"/>
    <cellStyle name="Обычный 9 3 4 4" xfId="763" xr:uid="{00000000-0005-0000-0000-00006F040000}"/>
    <cellStyle name="Обычный 9 3 4 4 2" xfId="1457" xr:uid="{00000000-0005-0000-0000-000070040000}"/>
    <cellStyle name="Обычный 9 3 4 5" xfId="947" xr:uid="{00000000-0005-0000-0000-000071040000}"/>
    <cellStyle name="Обычный 9 3 5" xfId="310" xr:uid="{00000000-0005-0000-0000-000072040000}"/>
    <cellStyle name="Обычный 9 3 5 2" xfId="1011" xr:uid="{00000000-0005-0000-0000-000073040000}"/>
    <cellStyle name="Обычный 9 3 6" xfId="481" xr:uid="{00000000-0005-0000-0000-000074040000}"/>
    <cellStyle name="Обычный 9 3 6 2" xfId="1182" xr:uid="{00000000-0005-0000-0000-000075040000}"/>
    <cellStyle name="Обычный 9 3 7" xfId="760" xr:uid="{00000000-0005-0000-0000-000076040000}"/>
    <cellStyle name="Обычный 9 3 7 2" xfId="1454" xr:uid="{00000000-0005-0000-0000-000077040000}"/>
    <cellStyle name="Обычный 9 3 8" xfId="840" xr:uid="{00000000-0005-0000-0000-000078040000}"/>
    <cellStyle name="Обычный 9 4" xfId="246" xr:uid="{00000000-0005-0000-0000-000079040000}"/>
    <cellStyle name="Обычный 9 4 2" xfId="418" xr:uid="{00000000-0005-0000-0000-00007A040000}"/>
    <cellStyle name="Обычный 9 4 2 2" xfId="1119" xr:uid="{00000000-0005-0000-0000-00007B040000}"/>
    <cellStyle name="Обычный 9 4 3" xfId="589" xr:uid="{00000000-0005-0000-0000-00007C040000}"/>
    <cellStyle name="Обычный 9 4 3 2" xfId="1290" xr:uid="{00000000-0005-0000-0000-00007D040000}"/>
    <cellStyle name="Обычный 9 4 4" xfId="764" xr:uid="{00000000-0005-0000-0000-00007E040000}"/>
    <cellStyle name="Обычный 9 4 4 2" xfId="1458" xr:uid="{00000000-0005-0000-0000-00007F040000}"/>
    <cellStyle name="Обычный 9 4 5" xfId="948" xr:uid="{00000000-0005-0000-0000-000080040000}"/>
    <cellStyle name="Обычный 9 5" xfId="247" xr:uid="{00000000-0005-0000-0000-000081040000}"/>
    <cellStyle name="Обычный 9 5 2" xfId="419" xr:uid="{00000000-0005-0000-0000-000082040000}"/>
    <cellStyle name="Обычный 9 5 2 2" xfId="1120" xr:uid="{00000000-0005-0000-0000-000083040000}"/>
    <cellStyle name="Обычный 9 5 3" xfId="590" xr:uid="{00000000-0005-0000-0000-000084040000}"/>
    <cellStyle name="Обычный 9 5 3 2" xfId="1291" xr:uid="{00000000-0005-0000-0000-000085040000}"/>
    <cellStyle name="Обычный 9 5 4" xfId="765" xr:uid="{00000000-0005-0000-0000-000086040000}"/>
    <cellStyle name="Обычный 9 5 4 2" xfId="1459" xr:uid="{00000000-0005-0000-0000-000087040000}"/>
    <cellStyle name="Обычный 9 5 5" xfId="949" xr:uid="{00000000-0005-0000-0000-000088040000}"/>
    <cellStyle name="Обычный 9 6" xfId="288" xr:uid="{00000000-0005-0000-0000-000089040000}"/>
    <cellStyle name="Обычный 9 6 2" xfId="989" xr:uid="{00000000-0005-0000-0000-00008A040000}"/>
    <cellStyle name="Обычный 9 7" xfId="459" xr:uid="{00000000-0005-0000-0000-00008B040000}"/>
    <cellStyle name="Обычный 9 7 2" xfId="1160" xr:uid="{00000000-0005-0000-0000-00008C040000}"/>
    <cellStyle name="Обычный 9 8" xfId="752" xr:uid="{00000000-0005-0000-0000-00008D040000}"/>
    <cellStyle name="Обычный 9 8 2" xfId="1446" xr:uid="{00000000-0005-0000-0000-00008E040000}"/>
    <cellStyle name="Обычный 9 9" xfId="818" xr:uid="{00000000-0005-0000-0000-00008F040000}"/>
    <cellStyle name="Обычный_Формат МЭ  - (кор  08 09 2010) 2" xfId="623" xr:uid="{00000000-0005-0000-0000-000090040000}"/>
    <cellStyle name="Обычный_Форматы по компаниям_last" xfId="46" xr:uid="{00000000-0005-0000-0000-000091040000}"/>
    <cellStyle name="Обычный_Форматы по компаниям_last 2" xfId="107" xr:uid="{00000000-0005-0000-0000-000092040000}"/>
    <cellStyle name="Плохой" xfId="38" builtinId="27" customBuiltin="1"/>
    <cellStyle name="Плохой 2" xfId="96" xr:uid="{00000000-0005-0000-0000-000094040000}"/>
    <cellStyle name="Пояснение" xfId="39" builtinId="53" customBuiltin="1"/>
    <cellStyle name="Пояснение 2" xfId="97" xr:uid="{00000000-0005-0000-0000-000096040000}"/>
    <cellStyle name="Примечание" xfId="40" builtinId="10" customBuiltin="1"/>
    <cellStyle name="Примечание 2" xfId="98" xr:uid="{00000000-0005-0000-0000-000098040000}"/>
    <cellStyle name="Процентный 2" xfId="104" xr:uid="{00000000-0005-0000-0000-000099040000}"/>
    <cellStyle name="Процентный 3" xfId="105" xr:uid="{00000000-0005-0000-0000-00009A040000}"/>
    <cellStyle name="Связанная ячейка" xfId="41" builtinId="24" customBuiltin="1"/>
    <cellStyle name="Связанная ячейка 2" xfId="99" xr:uid="{00000000-0005-0000-0000-00009C040000}"/>
    <cellStyle name="Стиль 1" xfId="106" xr:uid="{00000000-0005-0000-0000-00009D040000}"/>
    <cellStyle name="Текст предупреждения" xfId="42" builtinId="11" customBuiltin="1"/>
    <cellStyle name="Текст предупреждения 2" xfId="100" xr:uid="{00000000-0005-0000-0000-00009F040000}"/>
    <cellStyle name="Финансовый" xfId="624" builtinId="3"/>
    <cellStyle name="Финансовый 2" xfId="50" xr:uid="{00000000-0005-0000-0000-0000A1040000}"/>
    <cellStyle name="Финансовый 2 10" xfId="453" xr:uid="{00000000-0005-0000-0000-0000A2040000}"/>
    <cellStyle name="Финансовый 2 10 2" xfId="1154" xr:uid="{00000000-0005-0000-0000-0000A3040000}"/>
    <cellStyle name="Финансовый 2 11" xfId="626" xr:uid="{00000000-0005-0000-0000-0000A4040000}"/>
    <cellStyle name="Финансовый 2 12" xfId="805" xr:uid="{00000000-0005-0000-0000-0000A5040000}"/>
    <cellStyle name="Финансовый 2 2" xfId="127" xr:uid="{00000000-0005-0000-0000-0000A6040000}"/>
    <cellStyle name="Финансовый 2 2 2" xfId="248" xr:uid="{00000000-0005-0000-0000-0000A7040000}"/>
    <cellStyle name="Финансовый 2 2 2 2" xfId="249" xr:uid="{00000000-0005-0000-0000-0000A8040000}"/>
    <cellStyle name="Финансовый 2 2 2 2 2" xfId="51" xr:uid="{00000000-0005-0000-0000-0000A9040000}"/>
    <cellStyle name="Финансовый 2 2 2 2 3" xfId="421" xr:uid="{00000000-0005-0000-0000-0000AA040000}"/>
    <cellStyle name="Финансовый 2 2 2 2 3 2" xfId="1122" xr:uid="{00000000-0005-0000-0000-0000AB040000}"/>
    <cellStyle name="Финансовый 2 2 2 2 4" xfId="592" xr:uid="{00000000-0005-0000-0000-0000AC040000}"/>
    <cellStyle name="Финансовый 2 2 2 2 4 2" xfId="1293" xr:uid="{00000000-0005-0000-0000-0000AD040000}"/>
    <cellStyle name="Финансовый 2 2 2 2 5" xfId="769" xr:uid="{00000000-0005-0000-0000-0000AE040000}"/>
    <cellStyle name="Финансовый 2 2 2 2 5 2" xfId="1463" xr:uid="{00000000-0005-0000-0000-0000AF040000}"/>
    <cellStyle name="Финансовый 2 2 2 2 6" xfId="951" xr:uid="{00000000-0005-0000-0000-0000B0040000}"/>
    <cellStyle name="Финансовый 2 2 2 3" xfId="250" xr:uid="{00000000-0005-0000-0000-0000B1040000}"/>
    <cellStyle name="Финансовый 2 2 2 3 2" xfId="422" xr:uid="{00000000-0005-0000-0000-0000B2040000}"/>
    <cellStyle name="Финансовый 2 2 2 3 2 2" xfId="1123" xr:uid="{00000000-0005-0000-0000-0000B3040000}"/>
    <cellStyle name="Финансовый 2 2 2 3 3" xfId="593" xr:uid="{00000000-0005-0000-0000-0000B4040000}"/>
    <cellStyle name="Финансовый 2 2 2 3 3 2" xfId="1294" xr:uid="{00000000-0005-0000-0000-0000B5040000}"/>
    <cellStyle name="Финансовый 2 2 2 3 4" xfId="770" xr:uid="{00000000-0005-0000-0000-0000B6040000}"/>
    <cellStyle name="Финансовый 2 2 2 3 4 2" xfId="1464" xr:uid="{00000000-0005-0000-0000-0000B7040000}"/>
    <cellStyle name="Финансовый 2 2 2 3 5" xfId="952" xr:uid="{00000000-0005-0000-0000-0000B8040000}"/>
    <cellStyle name="Финансовый 2 2 2 4" xfId="420" xr:uid="{00000000-0005-0000-0000-0000B9040000}"/>
    <cellStyle name="Финансовый 2 2 2 4 2" xfId="1121" xr:uid="{00000000-0005-0000-0000-0000BA040000}"/>
    <cellStyle name="Финансовый 2 2 2 5" xfId="591" xr:uid="{00000000-0005-0000-0000-0000BB040000}"/>
    <cellStyle name="Финансовый 2 2 2 5 2" xfId="1292" xr:uid="{00000000-0005-0000-0000-0000BC040000}"/>
    <cellStyle name="Финансовый 2 2 2 6" xfId="768" xr:uid="{00000000-0005-0000-0000-0000BD040000}"/>
    <cellStyle name="Финансовый 2 2 2 6 2" xfId="1462" xr:uid="{00000000-0005-0000-0000-0000BE040000}"/>
    <cellStyle name="Финансовый 2 2 2 7" xfId="950" xr:uid="{00000000-0005-0000-0000-0000BF040000}"/>
    <cellStyle name="Финансовый 2 2 3" xfId="251" xr:uid="{00000000-0005-0000-0000-0000C0040000}"/>
    <cellStyle name="Финансовый 2 2 3 2" xfId="423" xr:uid="{00000000-0005-0000-0000-0000C1040000}"/>
    <cellStyle name="Финансовый 2 2 3 2 2" xfId="1124" xr:uid="{00000000-0005-0000-0000-0000C2040000}"/>
    <cellStyle name="Финансовый 2 2 3 3" xfId="594" xr:uid="{00000000-0005-0000-0000-0000C3040000}"/>
    <cellStyle name="Финансовый 2 2 3 3 2" xfId="1295" xr:uid="{00000000-0005-0000-0000-0000C4040000}"/>
    <cellStyle name="Финансовый 2 2 3 4" xfId="771" xr:uid="{00000000-0005-0000-0000-0000C5040000}"/>
    <cellStyle name="Финансовый 2 2 3 4 2" xfId="1465" xr:uid="{00000000-0005-0000-0000-0000C6040000}"/>
    <cellStyle name="Финансовый 2 2 3 5" xfId="953" xr:uid="{00000000-0005-0000-0000-0000C7040000}"/>
    <cellStyle name="Финансовый 2 2 4" xfId="252" xr:uid="{00000000-0005-0000-0000-0000C8040000}"/>
    <cellStyle name="Финансовый 2 2 4 2" xfId="424" xr:uid="{00000000-0005-0000-0000-0000C9040000}"/>
    <cellStyle name="Финансовый 2 2 4 2 2" xfId="1125" xr:uid="{00000000-0005-0000-0000-0000CA040000}"/>
    <cellStyle name="Финансовый 2 2 4 3" xfId="595" xr:uid="{00000000-0005-0000-0000-0000CB040000}"/>
    <cellStyle name="Финансовый 2 2 4 3 2" xfId="1296" xr:uid="{00000000-0005-0000-0000-0000CC040000}"/>
    <cellStyle name="Финансовый 2 2 4 4" xfId="772" xr:uid="{00000000-0005-0000-0000-0000CD040000}"/>
    <cellStyle name="Финансовый 2 2 4 4 2" xfId="1466" xr:uid="{00000000-0005-0000-0000-0000CE040000}"/>
    <cellStyle name="Финансовый 2 2 4 5" xfId="954" xr:uid="{00000000-0005-0000-0000-0000CF040000}"/>
    <cellStyle name="Финансовый 2 2 5" xfId="299" xr:uid="{00000000-0005-0000-0000-0000D0040000}"/>
    <cellStyle name="Финансовый 2 2 5 2" xfId="1000" xr:uid="{00000000-0005-0000-0000-0000D1040000}"/>
    <cellStyle name="Финансовый 2 2 6" xfId="470" xr:uid="{00000000-0005-0000-0000-0000D2040000}"/>
    <cellStyle name="Финансовый 2 2 6 2" xfId="1171" xr:uid="{00000000-0005-0000-0000-0000D3040000}"/>
    <cellStyle name="Финансовый 2 2 7" xfId="767" xr:uid="{00000000-0005-0000-0000-0000D4040000}"/>
    <cellStyle name="Финансовый 2 2 7 2" xfId="1461" xr:uid="{00000000-0005-0000-0000-0000D5040000}"/>
    <cellStyle name="Финансовый 2 2 8" xfId="829" xr:uid="{00000000-0005-0000-0000-0000D6040000}"/>
    <cellStyle name="Финансовый 2 3" xfId="120" xr:uid="{00000000-0005-0000-0000-0000D7040000}"/>
    <cellStyle name="Финансовый 2 3 2" xfId="253" xr:uid="{00000000-0005-0000-0000-0000D8040000}"/>
    <cellStyle name="Финансовый 2 3 2 2" xfId="254" xr:uid="{00000000-0005-0000-0000-0000D9040000}"/>
    <cellStyle name="Финансовый 2 3 2 2 2" xfId="426" xr:uid="{00000000-0005-0000-0000-0000DA040000}"/>
    <cellStyle name="Финансовый 2 3 2 2 2 2" xfId="1127" xr:uid="{00000000-0005-0000-0000-0000DB040000}"/>
    <cellStyle name="Финансовый 2 3 2 2 3" xfId="597" xr:uid="{00000000-0005-0000-0000-0000DC040000}"/>
    <cellStyle name="Финансовый 2 3 2 2 3 2" xfId="1298" xr:uid="{00000000-0005-0000-0000-0000DD040000}"/>
    <cellStyle name="Финансовый 2 3 2 2 4" xfId="775" xr:uid="{00000000-0005-0000-0000-0000DE040000}"/>
    <cellStyle name="Финансовый 2 3 2 2 4 2" xfId="1469" xr:uid="{00000000-0005-0000-0000-0000DF040000}"/>
    <cellStyle name="Финансовый 2 3 2 2 5" xfId="956" xr:uid="{00000000-0005-0000-0000-0000E0040000}"/>
    <cellStyle name="Финансовый 2 3 2 3" xfId="255" xr:uid="{00000000-0005-0000-0000-0000E1040000}"/>
    <cellStyle name="Финансовый 2 3 2 3 2" xfId="427" xr:uid="{00000000-0005-0000-0000-0000E2040000}"/>
    <cellStyle name="Финансовый 2 3 2 3 2 2" xfId="1128" xr:uid="{00000000-0005-0000-0000-0000E3040000}"/>
    <cellStyle name="Финансовый 2 3 2 3 3" xfId="598" xr:uid="{00000000-0005-0000-0000-0000E4040000}"/>
    <cellStyle name="Финансовый 2 3 2 3 3 2" xfId="1299" xr:uid="{00000000-0005-0000-0000-0000E5040000}"/>
    <cellStyle name="Финансовый 2 3 2 3 4" xfId="776" xr:uid="{00000000-0005-0000-0000-0000E6040000}"/>
    <cellStyle name="Финансовый 2 3 2 3 4 2" xfId="1470" xr:uid="{00000000-0005-0000-0000-0000E7040000}"/>
    <cellStyle name="Финансовый 2 3 2 3 5" xfId="957" xr:uid="{00000000-0005-0000-0000-0000E8040000}"/>
    <cellStyle name="Финансовый 2 3 2 4" xfId="425" xr:uid="{00000000-0005-0000-0000-0000E9040000}"/>
    <cellStyle name="Финансовый 2 3 2 4 2" xfId="1126" xr:uid="{00000000-0005-0000-0000-0000EA040000}"/>
    <cellStyle name="Финансовый 2 3 2 5" xfId="596" xr:uid="{00000000-0005-0000-0000-0000EB040000}"/>
    <cellStyle name="Финансовый 2 3 2 5 2" xfId="1297" xr:uid="{00000000-0005-0000-0000-0000EC040000}"/>
    <cellStyle name="Финансовый 2 3 2 6" xfId="774" xr:uid="{00000000-0005-0000-0000-0000ED040000}"/>
    <cellStyle name="Финансовый 2 3 2 6 2" xfId="1468" xr:uid="{00000000-0005-0000-0000-0000EE040000}"/>
    <cellStyle name="Финансовый 2 3 2 7" xfId="955" xr:uid="{00000000-0005-0000-0000-0000EF040000}"/>
    <cellStyle name="Финансовый 2 3 3" xfId="256" xr:uid="{00000000-0005-0000-0000-0000F0040000}"/>
    <cellStyle name="Финансовый 2 3 3 2" xfId="428" xr:uid="{00000000-0005-0000-0000-0000F1040000}"/>
    <cellStyle name="Финансовый 2 3 3 2 2" xfId="1129" xr:uid="{00000000-0005-0000-0000-0000F2040000}"/>
    <cellStyle name="Финансовый 2 3 3 3" xfId="599" xr:uid="{00000000-0005-0000-0000-0000F3040000}"/>
    <cellStyle name="Финансовый 2 3 3 3 2" xfId="1300" xr:uid="{00000000-0005-0000-0000-0000F4040000}"/>
    <cellStyle name="Финансовый 2 3 3 4" xfId="777" xr:uid="{00000000-0005-0000-0000-0000F5040000}"/>
    <cellStyle name="Финансовый 2 3 3 4 2" xfId="1471" xr:uid="{00000000-0005-0000-0000-0000F6040000}"/>
    <cellStyle name="Финансовый 2 3 3 5" xfId="958" xr:uid="{00000000-0005-0000-0000-0000F7040000}"/>
    <cellStyle name="Финансовый 2 3 4" xfId="257" xr:uid="{00000000-0005-0000-0000-0000F8040000}"/>
    <cellStyle name="Финансовый 2 3 4 2" xfId="429" xr:uid="{00000000-0005-0000-0000-0000F9040000}"/>
    <cellStyle name="Финансовый 2 3 4 2 2" xfId="1130" xr:uid="{00000000-0005-0000-0000-0000FA040000}"/>
    <cellStyle name="Финансовый 2 3 4 3" xfId="600" xr:uid="{00000000-0005-0000-0000-0000FB040000}"/>
    <cellStyle name="Финансовый 2 3 4 3 2" xfId="1301" xr:uid="{00000000-0005-0000-0000-0000FC040000}"/>
    <cellStyle name="Финансовый 2 3 4 4" xfId="778" xr:uid="{00000000-0005-0000-0000-0000FD040000}"/>
    <cellStyle name="Финансовый 2 3 4 4 2" xfId="1472" xr:uid="{00000000-0005-0000-0000-0000FE040000}"/>
    <cellStyle name="Финансовый 2 3 4 5" xfId="959" xr:uid="{00000000-0005-0000-0000-0000FF040000}"/>
    <cellStyle name="Финансовый 2 3 5" xfId="292" xr:uid="{00000000-0005-0000-0000-000000050000}"/>
    <cellStyle name="Финансовый 2 3 5 2" xfId="993" xr:uid="{00000000-0005-0000-0000-000001050000}"/>
    <cellStyle name="Финансовый 2 3 6" xfId="463" xr:uid="{00000000-0005-0000-0000-000002050000}"/>
    <cellStyle name="Финансовый 2 3 6 2" xfId="1164" xr:uid="{00000000-0005-0000-0000-000003050000}"/>
    <cellStyle name="Финансовый 2 3 7" xfId="773" xr:uid="{00000000-0005-0000-0000-000004050000}"/>
    <cellStyle name="Финансовый 2 3 7 2" xfId="1467" xr:uid="{00000000-0005-0000-0000-000005050000}"/>
    <cellStyle name="Финансовый 2 3 8" xfId="822" xr:uid="{00000000-0005-0000-0000-000006050000}"/>
    <cellStyle name="Финансовый 2 4" xfId="258" xr:uid="{00000000-0005-0000-0000-000007050000}"/>
    <cellStyle name="Финансовый 2 4 2" xfId="259" xr:uid="{00000000-0005-0000-0000-000008050000}"/>
    <cellStyle name="Финансовый 2 4 2 2" xfId="431" xr:uid="{00000000-0005-0000-0000-000009050000}"/>
    <cellStyle name="Финансовый 2 4 2 2 2" xfId="1132" xr:uid="{00000000-0005-0000-0000-00000A050000}"/>
    <cellStyle name="Финансовый 2 4 2 3" xfId="602" xr:uid="{00000000-0005-0000-0000-00000B050000}"/>
    <cellStyle name="Финансовый 2 4 2 3 2" xfId="1303" xr:uid="{00000000-0005-0000-0000-00000C050000}"/>
    <cellStyle name="Финансовый 2 4 2 4" xfId="780" xr:uid="{00000000-0005-0000-0000-00000D050000}"/>
    <cellStyle name="Финансовый 2 4 2 4 2" xfId="1474" xr:uid="{00000000-0005-0000-0000-00000E050000}"/>
    <cellStyle name="Финансовый 2 4 2 5" xfId="961" xr:uid="{00000000-0005-0000-0000-00000F050000}"/>
    <cellStyle name="Финансовый 2 4 3" xfId="260" xr:uid="{00000000-0005-0000-0000-000010050000}"/>
    <cellStyle name="Финансовый 2 4 3 2" xfId="432" xr:uid="{00000000-0005-0000-0000-000011050000}"/>
    <cellStyle name="Финансовый 2 4 3 2 2" xfId="1133" xr:uid="{00000000-0005-0000-0000-000012050000}"/>
    <cellStyle name="Финансовый 2 4 3 3" xfId="603" xr:uid="{00000000-0005-0000-0000-000013050000}"/>
    <cellStyle name="Финансовый 2 4 3 3 2" xfId="1304" xr:uid="{00000000-0005-0000-0000-000014050000}"/>
    <cellStyle name="Финансовый 2 4 3 4" xfId="781" xr:uid="{00000000-0005-0000-0000-000015050000}"/>
    <cellStyle name="Финансовый 2 4 3 4 2" xfId="1475" xr:uid="{00000000-0005-0000-0000-000016050000}"/>
    <cellStyle name="Финансовый 2 4 3 5" xfId="962" xr:uid="{00000000-0005-0000-0000-000017050000}"/>
    <cellStyle name="Финансовый 2 4 4" xfId="430" xr:uid="{00000000-0005-0000-0000-000018050000}"/>
    <cellStyle name="Финансовый 2 4 4 2" xfId="1131" xr:uid="{00000000-0005-0000-0000-000019050000}"/>
    <cellStyle name="Финансовый 2 4 5" xfId="601" xr:uid="{00000000-0005-0000-0000-00001A050000}"/>
    <cellStyle name="Финансовый 2 4 5 2" xfId="1302" xr:uid="{00000000-0005-0000-0000-00001B050000}"/>
    <cellStyle name="Финансовый 2 4 6" xfId="779" xr:uid="{00000000-0005-0000-0000-00001C050000}"/>
    <cellStyle name="Финансовый 2 4 6 2" xfId="1473" xr:uid="{00000000-0005-0000-0000-00001D050000}"/>
    <cellStyle name="Финансовый 2 4 7" xfId="960" xr:uid="{00000000-0005-0000-0000-00001E050000}"/>
    <cellStyle name="Финансовый 2 5" xfId="261" xr:uid="{00000000-0005-0000-0000-00001F050000}"/>
    <cellStyle name="Финансовый 2 5 2" xfId="433" xr:uid="{00000000-0005-0000-0000-000020050000}"/>
    <cellStyle name="Финансовый 2 5 2 2" xfId="1134" xr:uid="{00000000-0005-0000-0000-000021050000}"/>
    <cellStyle name="Финансовый 2 5 3" xfId="604" xr:uid="{00000000-0005-0000-0000-000022050000}"/>
    <cellStyle name="Финансовый 2 5 3 2" xfId="1305" xr:uid="{00000000-0005-0000-0000-000023050000}"/>
    <cellStyle name="Финансовый 2 5 4" xfId="782" xr:uid="{00000000-0005-0000-0000-000024050000}"/>
    <cellStyle name="Финансовый 2 5 4 2" xfId="1476" xr:uid="{00000000-0005-0000-0000-000025050000}"/>
    <cellStyle name="Финансовый 2 5 5" xfId="963" xr:uid="{00000000-0005-0000-0000-000026050000}"/>
    <cellStyle name="Финансовый 2 6" xfId="262" xr:uid="{00000000-0005-0000-0000-000027050000}"/>
    <cellStyle name="Финансовый 2 6 2" xfId="434" xr:uid="{00000000-0005-0000-0000-000028050000}"/>
    <cellStyle name="Финансовый 2 6 2 2" xfId="1135" xr:uid="{00000000-0005-0000-0000-000029050000}"/>
    <cellStyle name="Финансовый 2 6 3" xfId="605" xr:uid="{00000000-0005-0000-0000-00002A050000}"/>
    <cellStyle name="Финансовый 2 6 3 2" xfId="1306" xr:uid="{00000000-0005-0000-0000-00002B050000}"/>
    <cellStyle name="Финансовый 2 6 4" xfId="783" xr:uid="{00000000-0005-0000-0000-00002C050000}"/>
    <cellStyle name="Финансовый 2 6 4 2" xfId="1477" xr:uid="{00000000-0005-0000-0000-00002D050000}"/>
    <cellStyle name="Финансовый 2 6 5" xfId="964" xr:uid="{00000000-0005-0000-0000-00002E050000}"/>
    <cellStyle name="Финансовый 2 7" xfId="263" xr:uid="{00000000-0005-0000-0000-00002F050000}"/>
    <cellStyle name="Финансовый 2 7 2" xfId="435" xr:uid="{00000000-0005-0000-0000-000030050000}"/>
    <cellStyle name="Финансовый 2 7 2 2" xfId="1136" xr:uid="{00000000-0005-0000-0000-000031050000}"/>
    <cellStyle name="Финансовый 2 7 3" xfId="606" xr:uid="{00000000-0005-0000-0000-000032050000}"/>
    <cellStyle name="Финансовый 2 7 3 2" xfId="1307" xr:uid="{00000000-0005-0000-0000-000033050000}"/>
    <cellStyle name="Финансовый 2 7 4" xfId="784" xr:uid="{00000000-0005-0000-0000-000034050000}"/>
    <cellStyle name="Финансовый 2 7 4 2" xfId="1478" xr:uid="{00000000-0005-0000-0000-000035050000}"/>
    <cellStyle name="Финансовый 2 7 5" xfId="965" xr:uid="{00000000-0005-0000-0000-000036050000}"/>
    <cellStyle name="Финансовый 2 8" xfId="109" xr:uid="{00000000-0005-0000-0000-000037050000}"/>
    <cellStyle name="Финансовый 2 8 2" xfId="766" xr:uid="{00000000-0005-0000-0000-000038050000}"/>
    <cellStyle name="Финансовый 2 8 2 2" xfId="1460" xr:uid="{00000000-0005-0000-0000-000039050000}"/>
    <cellStyle name="Финансовый 2 8 3" xfId="812" xr:uid="{00000000-0005-0000-0000-00003A050000}"/>
    <cellStyle name="Финансовый 2 9" xfId="282" xr:uid="{00000000-0005-0000-0000-00003B050000}"/>
    <cellStyle name="Финансовый 2 9 2" xfId="983" xr:uid="{00000000-0005-0000-0000-00003C050000}"/>
    <cellStyle name="Финансовый 3" xfId="52" xr:uid="{00000000-0005-0000-0000-00003D050000}"/>
    <cellStyle name="Финансовый 3 10" xfId="454" xr:uid="{00000000-0005-0000-0000-00003E050000}"/>
    <cellStyle name="Финансовый 3 10 2" xfId="1155" xr:uid="{00000000-0005-0000-0000-00003F050000}"/>
    <cellStyle name="Финансовый 3 11" xfId="785" xr:uid="{00000000-0005-0000-0000-000040050000}"/>
    <cellStyle name="Финансовый 3 11 2" xfId="1479" xr:uid="{00000000-0005-0000-0000-000041050000}"/>
    <cellStyle name="Финансовый 3 12" xfId="806" xr:uid="{00000000-0005-0000-0000-000042050000}"/>
    <cellStyle name="Финансовый 3 2" xfId="128" xr:uid="{00000000-0005-0000-0000-000043050000}"/>
    <cellStyle name="Финансовый 3 2 2" xfId="264" xr:uid="{00000000-0005-0000-0000-000044050000}"/>
    <cellStyle name="Финансовый 3 2 2 2" xfId="265" xr:uid="{00000000-0005-0000-0000-000045050000}"/>
    <cellStyle name="Финансовый 3 2 2 2 2" xfId="437" xr:uid="{00000000-0005-0000-0000-000046050000}"/>
    <cellStyle name="Финансовый 3 2 2 2 2 2" xfId="1138" xr:uid="{00000000-0005-0000-0000-000047050000}"/>
    <cellStyle name="Финансовый 3 2 2 2 3" xfId="608" xr:uid="{00000000-0005-0000-0000-000048050000}"/>
    <cellStyle name="Финансовый 3 2 2 2 3 2" xfId="1309" xr:uid="{00000000-0005-0000-0000-000049050000}"/>
    <cellStyle name="Финансовый 3 2 2 2 4" xfId="788" xr:uid="{00000000-0005-0000-0000-00004A050000}"/>
    <cellStyle name="Финансовый 3 2 2 2 4 2" xfId="1482" xr:uid="{00000000-0005-0000-0000-00004B050000}"/>
    <cellStyle name="Финансовый 3 2 2 2 5" xfId="967" xr:uid="{00000000-0005-0000-0000-00004C050000}"/>
    <cellStyle name="Финансовый 3 2 2 3" xfId="266" xr:uid="{00000000-0005-0000-0000-00004D050000}"/>
    <cellStyle name="Финансовый 3 2 2 3 2" xfId="438" xr:uid="{00000000-0005-0000-0000-00004E050000}"/>
    <cellStyle name="Финансовый 3 2 2 3 2 2" xfId="1139" xr:uid="{00000000-0005-0000-0000-00004F050000}"/>
    <cellStyle name="Финансовый 3 2 2 3 3" xfId="609" xr:uid="{00000000-0005-0000-0000-000050050000}"/>
    <cellStyle name="Финансовый 3 2 2 3 3 2" xfId="1310" xr:uid="{00000000-0005-0000-0000-000051050000}"/>
    <cellStyle name="Финансовый 3 2 2 3 4" xfId="789" xr:uid="{00000000-0005-0000-0000-000052050000}"/>
    <cellStyle name="Финансовый 3 2 2 3 4 2" xfId="1483" xr:uid="{00000000-0005-0000-0000-000053050000}"/>
    <cellStyle name="Финансовый 3 2 2 3 5" xfId="968" xr:uid="{00000000-0005-0000-0000-000054050000}"/>
    <cellStyle name="Финансовый 3 2 2 4" xfId="436" xr:uid="{00000000-0005-0000-0000-000055050000}"/>
    <cellStyle name="Финансовый 3 2 2 4 2" xfId="1137" xr:uid="{00000000-0005-0000-0000-000056050000}"/>
    <cellStyle name="Финансовый 3 2 2 5" xfId="607" xr:uid="{00000000-0005-0000-0000-000057050000}"/>
    <cellStyle name="Финансовый 3 2 2 5 2" xfId="1308" xr:uid="{00000000-0005-0000-0000-000058050000}"/>
    <cellStyle name="Финансовый 3 2 2 6" xfId="787" xr:uid="{00000000-0005-0000-0000-000059050000}"/>
    <cellStyle name="Финансовый 3 2 2 6 2" xfId="1481" xr:uid="{00000000-0005-0000-0000-00005A050000}"/>
    <cellStyle name="Финансовый 3 2 2 7" xfId="966" xr:uid="{00000000-0005-0000-0000-00005B050000}"/>
    <cellStyle name="Финансовый 3 2 3" xfId="267" xr:uid="{00000000-0005-0000-0000-00005C050000}"/>
    <cellStyle name="Финансовый 3 2 3 2" xfId="439" xr:uid="{00000000-0005-0000-0000-00005D050000}"/>
    <cellStyle name="Финансовый 3 2 3 2 2" xfId="1140" xr:uid="{00000000-0005-0000-0000-00005E050000}"/>
    <cellStyle name="Финансовый 3 2 3 3" xfId="610" xr:uid="{00000000-0005-0000-0000-00005F050000}"/>
    <cellStyle name="Финансовый 3 2 3 3 2" xfId="1311" xr:uid="{00000000-0005-0000-0000-000060050000}"/>
    <cellStyle name="Финансовый 3 2 3 4" xfId="790" xr:uid="{00000000-0005-0000-0000-000061050000}"/>
    <cellStyle name="Финансовый 3 2 3 4 2" xfId="1484" xr:uid="{00000000-0005-0000-0000-000062050000}"/>
    <cellStyle name="Финансовый 3 2 3 5" xfId="969" xr:uid="{00000000-0005-0000-0000-000063050000}"/>
    <cellStyle name="Финансовый 3 2 4" xfId="268" xr:uid="{00000000-0005-0000-0000-000064050000}"/>
    <cellStyle name="Финансовый 3 2 4 2" xfId="440" xr:uid="{00000000-0005-0000-0000-000065050000}"/>
    <cellStyle name="Финансовый 3 2 4 2 2" xfId="1141" xr:uid="{00000000-0005-0000-0000-000066050000}"/>
    <cellStyle name="Финансовый 3 2 4 3" xfId="611" xr:uid="{00000000-0005-0000-0000-000067050000}"/>
    <cellStyle name="Финансовый 3 2 4 3 2" xfId="1312" xr:uid="{00000000-0005-0000-0000-000068050000}"/>
    <cellStyle name="Финансовый 3 2 4 4" xfId="791" xr:uid="{00000000-0005-0000-0000-000069050000}"/>
    <cellStyle name="Финансовый 3 2 4 4 2" xfId="1485" xr:uid="{00000000-0005-0000-0000-00006A050000}"/>
    <cellStyle name="Финансовый 3 2 4 5" xfId="970" xr:uid="{00000000-0005-0000-0000-00006B050000}"/>
    <cellStyle name="Финансовый 3 2 5" xfId="300" xr:uid="{00000000-0005-0000-0000-00006C050000}"/>
    <cellStyle name="Финансовый 3 2 5 2" xfId="1001" xr:uid="{00000000-0005-0000-0000-00006D050000}"/>
    <cellStyle name="Финансовый 3 2 6" xfId="471" xr:uid="{00000000-0005-0000-0000-00006E050000}"/>
    <cellStyle name="Финансовый 3 2 6 2" xfId="1172" xr:uid="{00000000-0005-0000-0000-00006F050000}"/>
    <cellStyle name="Финансовый 3 2 7" xfId="786" xr:uid="{00000000-0005-0000-0000-000070050000}"/>
    <cellStyle name="Финансовый 3 2 7 2" xfId="1480" xr:uid="{00000000-0005-0000-0000-000071050000}"/>
    <cellStyle name="Финансовый 3 2 8" xfId="830" xr:uid="{00000000-0005-0000-0000-000072050000}"/>
    <cellStyle name="Финансовый 3 3" xfId="121" xr:uid="{00000000-0005-0000-0000-000073050000}"/>
    <cellStyle name="Финансовый 3 3 2" xfId="269" xr:uid="{00000000-0005-0000-0000-000074050000}"/>
    <cellStyle name="Финансовый 3 3 2 2" xfId="270" xr:uid="{00000000-0005-0000-0000-000075050000}"/>
    <cellStyle name="Финансовый 3 3 2 2 2" xfId="442" xr:uid="{00000000-0005-0000-0000-000076050000}"/>
    <cellStyle name="Финансовый 3 3 2 2 2 2" xfId="1143" xr:uid="{00000000-0005-0000-0000-000077050000}"/>
    <cellStyle name="Финансовый 3 3 2 2 3" xfId="613" xr:uid="{00000000-0005-0000-0000-000078050000}"/>
    <cellStyle name="Финансовый 3 3 2 2 3 2" xfId="1314" xr:uid="{00000000-0005-0000-0000-000079050000}"/>
    <cellStyle name="Финансовый 3 3 2 2 4" xfId="794" xr:uid="{00000000-0005-0000-0000-00007A050000}"/>
    <cellStyle name="Финансовый 3 3 2 2 4 2" xfId="1488" xr:uid="{00000000-0005-0000-0000-00007B050000}"/>
    <cellStyle name="Финансовый 3 3 2 2 5" xfId="972" xr:uid="{00000000-0005-0000-0000-00007C050000}"/>
    <cellStyle name="Финансовый 3 3 2 3" xfId="271" xr:uid="{00000000-0005-0000-0000-00007D050000}"/>
    <cellStyle name="Финансовый 3 3 2 3 2" xfId="443" xr:uid="{00000000-0005-0000-0000-00007E050000}"/>
    <cellStyle name="Финансовый 3 3 2 3 2 2" xfId="1144" xr:uid="{00000000-0005-0000-0000-00007F050000}"/>
    <cellStyle name="Финансовый 3 3 2 3 3" xfId="614" xr:uid="{00000000-0005-0000-0000-000080050000}"/>
    <cellStyle name="Финансовый 3 3 2 3 3 2" xfId="1315" xr:uid="{00000000-0005-0000-0000-000081050000}"/>
    <cellStyle name="Финансовый 3 3 2 3 4" xfId="795" xr:uid="{00000000-0005-0000-0000-000082050000}"/>
    <cellStyle name="Финансовый 3 3 2 3 4 2" xfId="1489" xr:uid="{00000000-0005-0000-0000-000083050000}"/>
    <cellStyle name="Финансовый 3 3 2 3 5" xfId="973" xr:uid="{00000000-0005-0000-0000-000084050000}"/>
    <cellStyle name="Финансовый 3 3 2 4" xfId="441" xr:uid="{00000000-0005-0000-0000-000085050000}"/>
    <cellStyle name="Финансовый 3 3 2 4 2" xfId="1142" xr:uid="{00000000-0005-0000-0000-000086050000}"/>
    <cellStyle name="Финансовый 3 3 2 5" xfId="612" xr:uid="{00000000-0005-0000-0000-000087050000}"/>
    <cellStyle name="Финансовый 3 3 2 5 2" xfId="1313" xr:uid="{00000000-0005-0000-0000-000088050000}"/>
    <cellStyle name="Финансовый 3 3 2 6" xfId="793" xr:uid="{00000000-0005-0000-0000-000089050000}"/>
    <cellStyle name="Финансовый 3 3 2 6 2" xfId="1487" xr:uid="{00000000-0005-0000-0000-00008A050000}"/>
    <cellStyle name="Финансовый 3 3 2 7" xfId="971" xr:uid="{00000000-0005-0000-0000-00008B050000}"/>
    <cellStyle name="Финансовый 3 3 3" xfId="272" xr:uid="{00000000-0005-0000-0000-00008C050000}"/>
    <cellStyle name="Финансовый 3 3 3 2" xfId="444" xr:uid="{00000000-0005-0000-0000-00008D050000}"/>
    <cellStyle name="Финансовый 3 3 3 2 2" xfId="1145" xr:uid="{00000000-0005-0000-0000-00008E050000}"/>
    <cellStyle name="Финансовый 3 3 3 3" xfId="615" xr:uid="{00000000-0005-0000-0000-00008F050000}"/>
    <cellStyle name="Финансовый 3 3 3 3 2" xfId="1316" xr:uid="{00000000-0005-0000-0000-000090050000}"/>
    <cellStyle name="Финансовый 3 3 3 4" xfId="796" xr:uid="{00000000-0005-0000-0000-000091050000}"/>
    <cellStyle name="Финансовый 3 3 3 4 2" xfId="1490" xr:uid="{00000000-0005-0000-0000-000092050000}"/>
    <cellStyle name="Финансовый 3 3 3 5" xfId="974" xr:uid="{00000000-0005-0000-0000-000093050000}"/>
    <cellStyle name="Финансовый 3 3 4" xfId="273" xr:uid="{00000000-0005-0000-0000-000094050000}"/>
    <cellStyle name="Финансовый 3 3 4 2" xfId="445" xr:uid="{00000000-0005-0000-0000-000095050000}"/>
    <cellStyle name="Финансовый 3 3 4 2 2" xfId="1146" xr:uid="{00000000-0005-0000-0000-000096050000}"/>
    <cellStyle name="Финансовый 3 3 4 3" xfId="616" xr:uid="{00000000-0005-0000-0000-000097050000}"/>
    <cellStyle name="Финансовый 3 3 4 3 2" xfId="1317" xr:uid="{00000000-0005-0000-0000-000098050000}"/>
    <cellStyle name="Финансовый 3 3 4 4" xfId="797" xr:uid="{00000000-0005-0000-0000-000099050000}"/>
    <cellStyle name="Финансовый 3 3 4 4 2" xfId="1491" xr:uid="{00000000-0005-0000-0000-00009A050000}"/>
    <cellStyle name="Финансовый 3 3 4 5" xfId="975" xr:uid="{00000000-0005-0000-0000-00009B050000}"/>
    <cellStyle name="Финансовый 3 3 5" xfId="293" xr:uid="{00000000-0005-0000-0000-00009C050000}"/>
    <cellStyle name="Финансовый 3 3 5 2" xfId="994" xr:uid="{00000000-0005-0000-0000-00009D050000}"/>
    <cellStyle name="Финансовый 3 3 6" xfId="464" xr:uid="{00000000-0005-0000-0000-00009E050000}"/>
    <cellStyle name="Финансовый 3 3 6 2" xfId="1165" xr:uid="{00000000-0005-0000-0000-00009F050000}"/>
    <cellStyle name="Финансовый 3 3 7" xfId="792" xr:uid="{00000000-0005-0000-0000-0000A0050000}"/>
    <cellStyle name="Финансовый 3 3 7 2" xfId="1486" xr:uid="{00000000-0005-0000-0000-0000A1050000}"/>
    <cellStyle name="Финансовый 3 3 8" xfId="823" xr:uid="{00000000-0005-0000-0000-0000A2050000}"/>
    <cellStyle name="Финансовый 3 4" xfId="274" xr:uid="{00000000-0005-0000-0000-0000A3050000}"/>
    <cellStyle name="Финансовый 3 4 2" xfId="275" xr:uid="{00000000-0005-0000-0000-0000A4050000}"/>
    <cellStyle name="Финансовый 3 4 2 2" xfId="447" xr:uid="{00000000-0005-0000-0000-0000A5050000}"/>
    <cellStyle name="Финансовый 3 4 2 2 2" xfId="1148" xr:uid="{00000000-0005-0000-0000-0000A6050000}"/>
    <cellStyle name="Финансовый 3 4 2 3" xfId="618" xr:uid="{00000000-0005-0000-0000-0000A7050000}"/>
    <cellStyle name="Финансовый 3 4 2 3 2" xfId="1319" xr:uid="{00000000-0005-0000-0000-0000A8050000}"/>
    <cellStyle name="Финансовый 3 4 2 4" xfId="799" xr:uid="{00000000-0005-0000-0000-0000A9050000}"/>
    <cellStyle name="Финансовый 3 4 2 4 2" xfId="1493" xr:uid="{00000000-0005-0000-0000-0000AA050000}"/>
    <cellStyle name="Финансовый 3 4 2 5" xfId="977" xr:uid="{00000000-0005-0000-0000-0000AB050000}"/>
    <cellStyle name="Финансовый 3 4 3" xfId="276" xr:uid="{00000000-0005-0000-0000-0000AC050000}"/>
    <cellStyle name="Финансовый 3 4 3 2" xfId="448" xr:uid="{00000000-0005-0000-0000-0000AD050000}"/>
    <cellStyle name="Финансовый 3 4 3 2 2" xfId="1149" xr:uid="{00000000-0005-0000-0000-0000AE050000}"/>
    <cellStyle name="Финансовый 3 4 3 3" xfId="619" xr:uid="{00000000-0005-0000-0000-0000AF050000}"/>
    <cellStyle name="Финансовый 3 4 3 3 2" xfId="1320" xr:uid="{00000000-0005-0000-0000-0000B0050000}"/>
    <cellStyle name="Финансовый 3 4 3 4" xfId="800" xr:uid="{00000000-0005-0000-0000-0000B1050000}"/>
    <cellStyle name="Финансовый 3 4 3 4 2" xfId="1494" xr:uid="{00000000-0005-0000-0000-0000B2050000}"/>
    <cellStyle name="Финансовый 3 4 3 5" xfId="978" xr:uid="{00000000-0005-0000-0000-0000B3050000}"/>
    <cellStyle name="Финансовый 3 4 4" xfId="446" xr:uid="{00000000-0005-0000-0000-0000B4050000}"/>
    <cellStyle name="Финансовый 3 4 4 2" xfId="1147" xr:uid="{00000000-0005-0000-0000-0000B5050000}"/>
    <cellStyle name="Финансовый 3 4 5" xfId="617" xr:uid="{00000000-0005-0000-0000-0000B6050000}"/>
    <cellStyle name="Финансовый 3 4 5 2" xfId="1318" xr:uid="{00000000-0005-0000-0000-0000B7050000}"/>
    <cellStyle name="Финансовый 3 4 6" xfId="798" xr:uid="{00000000-0005-0000-0000-0000B8050000}"/>
    <cellStyle name="Финансовый 3 4 6 2" xfId="1492" xr:uid="{00000000-0005-0000-0000-0000B9050000}"/>
    <cellStyle name="Финансовый 3 4 7" xfId="976" xr:uid="{00000000-0005-0000-0000-0000BA050000}"/>
    <cellStyle name="Финансовый 3 5" xfId="277" xr:uid="{00000000-0005-0000-0000-0000BB050000}"/>
    <cellStyle name="Финансовый 3 5 2" xfId="449" xr:uid="{00000000-0005-0000-0000-0000BC050000}"/>
    <cellStyle name="Финансовый 3 5 2 2" xfId="1150" xr:uid="{00000000-0005-0000-0000-0000BD050000}"/>
    <cellStyle name="Финансовый 3 5 3" xfId="620" xr:uid="{00000000-0005-0000-0000-0000BE050000}"/>
    <cellStyle name="Финансовый 3 5 3 2" xfId="1321" xr:uid="{00000000-0005-0000-0000-0000BF050000}"/>
    <cellStyle name="Финансовый 3 5 4" xfId="801" xr:uid="{00000000-0005-0000-0000-0000C0050000}"/>
    <cellStyle name="Финансовый 3 5 4 2" xfId="1495" xr:uid="{00000000-0005-0000-0000-0000C1050000}"/>
    <cellStyle name="Финансовый 3 5 5" xfId="979" xr:uid="{00000000-0005-0000-0000-0000C2050000}"/>
    <cellStyle name="Финансовый 3 6" xfId="278" xr:uid="{00000000-0005-0000-0000-0000C3050000}"/>
    <cellStyle name="Финансовый 3 6 2" xfId="450" xr:uid="{00000000-0005-0000-0000-0000C4050000}"/>
    <cellStyle name="Финансовый 3 6 2 2" xfId="1151" xr:uid="{00000000-0005-0000-0000-0000C5050000}"/>
    <cellStyle name="Финансовый 3 6 3" xfId="621" xr:uid="{00000000-0005-0000-0000-0000C6050000}"/>
    <cellStyle name="Финансовый 3 6 3 2" xfId="1322" xr:uid="{00000000-0005-0000-0000-0000C7050000}"/>
    <cellStyle name="Финансовый 3 6 4" xfId="802" xr:uid="{00000000-0005-0000-0000-0000C8050000}"/>
    <cellStyle name="Финансовый 3 6 4 2" xfId="1496" xr:uid="{00000000-0005-0000-0000-0000C9050000}"/>
    <cellStyle name="Финансовый 3 6 5" xfId="980" xr:uid="{00000000-0005-0000-0000-0000CA050000}"/>
    <cellStyle name="Финансовый 3 7" xfId="279" xr:uid="{00000000-0005-0000-0000-0000CB050000}"/>
    <cellStyle name="Финансовый 3 7 2" xfId="451" xr:uid="{00000000-0005-0000-0000-0000CC050000}"/>
    <cellStyle name="Финансовый 3 7 2 2" xfId="1152" xr:uid="{00000000-0005-0000-0000-0000CD050000}"/>
    <cellStyle name="Финансовый 3 7 3" xfId="622" xr:uid="{00000000-0005-0000-0000-0000CE050000}"/>
    <cellStyle name="Финансовый 3 7 3 2" xfId="1323" xr:uid="{00000000-0005-0000-0000-0000CF050000}"/>
    <cellStyle name="Финансовый 3 7 4" xfId="803" xr:uid="{00000000-0005-0000-0000-0000D0050000}"/>
    <cellStyle name="Финансовый 3 7 4 2" xfId="1497" xr:uid="{00000000-0005-0000-0000-0000D1050000}"/>
    <cellStyle name="Финансовый 3 7 5" xfId="981" xr:uid="{00000000-0005-0000-0000-0000D2050000}"/>
    <cellStyle name="Финансовый 3 8" xfId="110" xr:uid="{00000000-0005-0000-0000-0000D3050000}"/>
    <cellStyle name="Финансовый 3 8 2" xfId="813" xr:uid="{00000000-0005-0000-0000-0000D4050000}"/>
    <cellStyle name="Финансовый 3 9" xfId="283" xr:uid="{00000000-0005-0000-0000-0000D5050000}"/>
    <cellStyle name="Финансовый 3 9 2" xfId="984" xr:uid="{00000000-0005-0000-0000-0000D6050000}"/>
    <cellStyle name="Финансовый 4" xfId="1324" xr:uid="{00000000-0005-0000-0000-0000D7050000}"/>
    <cellStyle name="Хороший" xfId="43" builtinId="26" customBuiltin="1"/>
    <cellStyle name="Хороший 2" xfId="101" xr:uid="{00000000-0005-0000-0000-0000D9050000}"/>
  </cellStyles>
  <dxfs count="0"/>
  <tableStyles count="0" defaultTableStyle="TableStyleMedium9" defaultPivotStyle="PivotStyleLight16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54</v>
      </c>
    </row>
    <row r="2" spans="1:30" ht="18.75" x14ac:dyDescent="0.3">
      <c r="AC2" s="25" t="s">
        <v>0</v>
      </c>
    </row>
    <row r="3" spans="1:30" ht="18.75" x14ac:dyDescent="0.3">
      <c r="AC3" s="25" t="s">
        <v>792</v>
      </c>
    </row>
    <row r="4" spans="1:30" ht="18.75" x14ac:dyDescent="0.3">
      <c r="A4" s="215" t="s">
        <v>162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</row>
    <row r="5" spans="1:30" ht="18.75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27" t="s">
        <v>789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</row>
    <row r="8" spans="1:30" x14ac:dyDescent="0.25">
      <c r="A8" s="219" t="s">
        <v>75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</row>
    <row r="12" spans="1:30" ht="18.75" x14ac:dyDescent="0.25">
      <c r="A12" s="224" t="s">
        <v>794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225"/>
      <c r="AC12" s="225"/>
    </row>
    <row r="13" spans="1:30" x14ac:dyDescent="0.25">
      <c r="A13" s="219" t="s">
        <v>793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</row>
    <row r="15" spans="1:30" ht="78" customHeight="1" x14ac:dyDescent="0.25">
      <c r="A15" s="216" t="s">
        <v>64</v>
      </c>
      <c r="B15" s="212" t="s">
        <v>19</v>
      </c>
      <c r="C15" s="212" t="s">
        <v>5</v>
      </c>
      <c r="D15" s="212" t="s">
        <v>805</v>
      </c>
      <c r="E15" s="212" t="s">
        <v>806</v>
      </c>
      <c r="F15" s="212" t="s">
        <v>807</v>
      </c>
      <c r="G15" s="212" t="s">
        <v>808</v>
      </c>
      <c r="H15" s="212" t="s">
        <v>809</v>
      </c>
      <c r="I15" s="212"/>
      <c r="J15" s="212"/>
      <c r="K15" s="212"/>
      <c r="L15" s="212"/>
      <c r="M15" s="212"/>
      <c r="N15" s="212"/>
      <c r="O15" s="212"/>
      <c r="P15" s="212"/>
      <c r="Q15" s="212"/>
      <c r="R15" s="212" t="s">
        <v>810</v>
      </c>
      <c r="S15" s="226" t="s">
        <v>757</v>
      </c>
      <c r="T15" s="222"/>
      <c r="U15" s="222"/>
      <c r="V15" s="222"/>
      <c r="W15" s="222"/>
      <c r="X15" s="222"/>
      <c r="Y15" s="222"/>
      <c r="Z15" s="222"/>
      <c r="AA15" s="222"/>
      <c r="AB15" s="222"/>
      <c r="AC15" s="212" t="s">
        <v>7</v>
      </c>
    </row>
    <row r="16" spans="1:30" ht="39" customHeight="1" x14ac:dyDescent="0.25">
      <c r="A16" s="217"/>
      <c r="B16" s="212"/>
      <c r="C16" s="212"/>
      <c r="D16" s="212"/>
      <c r="E16" s="212"/>
      <c r="F16" s="212"/>
      <c r="G16" s="220"/>
      <c r="H16" s="212" t="s">
        <v>9</v>
      </c>
      <c r="I16" s="212"/>
      <c r="J16" s="212"/>
      <c r="K16" s="212"/>
      <c r="L16" s="212"/>
      <c r="M16" s="212" t="s">
        <v>10</v>
      </c>
      <c r="N16" s="212"/>
      <c r="O16" s="212"/>
      <c r="P16" s="212"/>
      <c r="Q16" s="212"/>
      <c r="R16" s="212"/>
      <c r="S16" s="229" t="s">
        <v>25</v>
      </c>
      <c r="T16" s="222"/>
      <c r="U16" s="221" t="s">
        <v>15</v>
      </c>
      <c r="V16" s="221"/>
      <c r="W16" s="221" t="s">
        <v>60</v>
      </c>
      <c r="X16" s="222"/>
      <c r="Y16" s="221" t="s">
        <v>65</v>
      </c>
      <c r="Z16" s="222"/>
      <c r="AA16" s="221" t="s">
        <v>16</v>
      </c>
      <c r="AB16" s="222"/>
      <c r="AC16" s="212"/>
    </row>
    <row r="17" spans="1:29" ht="112.5" customHeight="1" x14ac:dyDescent="0.25">
      <c r="A17" s="217"/>
      <c r="B17" s="212"/>
      <c r="C17" s="212"/>
      <c r="D17" s="212"/>
      <c r="E17" s="212"/>
      <c r="F17" s="212"/>
      <c r="G17" s="220"/>
      <c r="H17" s="223" t="s">
        <v>25</v>
      </c>
      <c r="I17" s="223" t="s">
        <v>15</v>
      </c>
      <c r="J17" s="221" t="s">
        <v>60</v>
      </c>
      <c r="K17" s="223" t="s">
        <v>65</v>
      </c>
      <c r="L17" s="223" t="s">
        <v>16</v>
      </c>
      <c r="M17" s="213" t="s">
        <v>17</v>
      </c>
      <c r="N17" s="213" t="s">
        <v>15</v>
      </c>
      <c r="O17" s="221" t="s">
        <v>60</v>
      </c>
      <c r="P17" s="213" t="s">
        <v>65</v>
      </c>
      <c r="Q17" s="213" t="s">
        <v>16</v>
      </c>
      <c r="R17" s="212"/>
      <c r="S17" s="222"/>
      <c r="T17" s="222"/>
      <c r="U17" s="221"/>
      <c r="V17" s="221"/>
      <c r="W17" s="222"/>
      <c r="X17" s="222"/>
      <c r="Y17" s="222"/>
      <c r="Z17" s="222"/>
      <c r="AA17" s="222"/>
      <c r="AB17" s="222"/>
      <c r="AC17" s="212"/>
    </row>
    <row r="18" spans="1:29" ht="64.5" customHeight="1" x14ac:dyDescent="0.25">
      <c r="A18" s="218"/>
      <c r="B18" s="212"/>
      <c r="C18" s="212"/>
      <c r="D18" s="212"/>
      <c r="E18" s="212"/>
      <c r="F18" s="212"/>
      <c r="G18" s="220"/>
      <c r="H18" s="223"/>
      <c r="I18" s="223"/>
      <c r="J18" s="221"/>
      <c r="K18" s="223"/>
      <c r="L18" s="223"/>
      <c r="M18" s="213"/>
      <c r="N18" s="213"/>
      <c r="O18" s="221"/>
      <c r="P18" s="213"/>
      <c r="Q18" s="213"/>
      <c r="R18" s="212"/>
      <c r="S18" s="143" t="s">
        <v>811</v>
      </c>
      <c r="T18" s="143" t="s">
        <v>8</v>
      </c>
      <c r="U18" s="143" t="s">
        <v>811</v>
      </c>
      <c r="V18" s="143" t="s">
        <v>8</v>
      </c>
      <c r="W18" s="143" t="s">
        <v>811</v>
      </c>
      <c r="X18" s="143" t="s">
        <v>8</v>
      </c>
      <c r="Y18" s="143" t="s">
        <v>811</v>
      </c>
      <c r="Z18" s="143" t="s">
        <v>8</v>
      </c>
      <c r="AA18" s="143" t="s">
        <v>811</v>
      </c>
      <c r="AB18" s="143" t="s">
        <v>8</v>
      </c>
      <c r="AC18" s="21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06" t="s">
        <v>76</v>
      </c>
      <c r="B21" s="207"/>
      <c r="C21" s="208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14" t="s">
        <v>787</v>
      </c>
      <c r="B23" s="214"/>
      <c r="C23" s="214"/>
      <c r="D23" s="214"/>
      <c r="E23" s="214"/>
      <c r="F23" s="214"/>
      <c r="G23" s="214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09"/>
    </row>
    <row r="27" spans="1:29" x14ac:dyDescent="0.25">
      <c r="J27" s="210"/>
    </row>
    <row r="28" spans="1:29" x14ac:dyDescent="0.25">
      <c r="J28" s="210"/>
    </row>
    <row r="29" spans="1:29" x14ac:dyDescent="0.25">
      <c r="J29" s="211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  <pageSetUpPr fitToPage="1"/>
  </sheetPr>
  <dimension ref="A1:T459"/>
  <sheetViews>
    <sheetView tabSelected="1" topLeftCell="A5" zoomScale="130" zoomScaleNormal="130" zoomScaleSheetLayoutView="130" workbookViewId="0">
      <selection activeCell="G244" sqref="G244"/>
    </sheetView>
  </sheetViews>
  <sheetFormatPr defaultRowHeight="11.25" outlineLevelRow="1" x14ac:dyDescent="0.2"/>
  <cols>
    <col min="1" max="1" width="9.75" style="316" customWidth="1"/>
    <col min="2" max="2" width="49.75" style="317" customWidth="1"/>
    <col min="3" max="3" width="9.625" style="318" bestFit="1" customWidth="1"/>
    <col min="4" max="4" width="9.375" style="319" customWidth="1"/>
    <col min="5" max="6" width="9.375" style="318" customWidth="1"/>
    <col min="7" max="7" width="9.375" style="320" customWidth="1"/>
    <col min="8" max="8" width="17.375" style="320" customWidth="1"/>
    <col min="9" max="9" width="10" style="320" hidden="1" customWidth="1"/>
    <col min="10" max="10" width="0" style="320" hidden="1" customWidth="1"/>
    <col min="11" max="11" width="9.5" style="320" hidden="1" customWidth="1"/>
    <col min="12" max="16384" width="9" style="320"/>
  </cols>
  <sheetData>
    <row r="1" spans="1:20" x14ac:dyDescent="0.2">
      <c r="H1" s="321" t="s">
        <v>826</v>
      </c>
    </row>
    <row r="2" spans="1:20" x14ac:dyDescent="0.2">
      <c r="H2" s="321" t="s">
        <v>0</v>
      </c>
    </row>
    <row r="3" spans="1:20" x14ac:dyDescent="0.2">
      <c r="H3" s="322" t="s">
        <v>792</v>
      </c>
    </row>
    <row r="4" spans="1:20" x14ac:dyDescent="0.2">
      <c r="H4" s="321"/>
    </row>
    <row r="5" spans="1:20" ht="18.75" customHeight="1" x14ac:dyDescent="0.2">
      <c r="H5" s="321"/>
    </row>
    <row r="6" spans="1:20" ht="12" customHeight="1" x14ac:dyDescent="0.2">
      <c r="A6" s="323" t="s">
        <v>825</v>
      </c>
      <c r="B6" s="323"/>
      <c r="C6" s="323"/>
      <c r="D6" s="323"/>
      <c r="E6" s="323"/>
      <c r="F6" s="323"/>
      <c r="G6" s="323"/>
      <c r="H6" s="323"/>
    </row>
    <row r="7" spans="1:20" ht="18.75" customHeight="1" x14ac:dyDescent="0.2">
      <c r="A7" s="323"/>
      <c r="B7" s="323"/>
      <c r="C7" s="323"/>
      <c r="D7" s="323"/>
      <c r="E7" s="323"/>
      <c r="F7" s="323"/>
      <c r="G7" s="323"/>
      <c r="H7" s="323"/>
    </row>
    <row r="9" spans="1:20" ht="12" customHeight="1" x14ac:dyDescent="0.2">
      <c r="A9" s="324" t="s">
        <v>830</v>
      </c>
      <c r="B9" s="324"/>
    </row>
    <row r="10" spans="1:20" ht="12.75" customHeight="1" x14ac:dyDescent="0.2">
      <c r="B10" s="325" t="s">
        <v>75</v>
      </c>
    </row>
    <row r="11" spans="1:20" ht="12" customHeight="1" x14ac:dyDescent="0.2">
      <c r="B11" s="326" t="s">
        <v>827</v>
      </c>
    </row>
    <row r="12" spans="1:20" x14ac:dyDescent="0.2">
      <c r="A12" s="327" t="s">
        <v>831</v>
      </c>
      <c r="B12" s="327"/>
    </row>
    <row r="13" spans="1:20" ht="4.5" customHeight="1" x14ac:dyDescent="0.2">
      <c r="B13" s="326"/>
    </row>
    <row r="14" spans="1:20" ht="11.25" customHeight="1" x14ac:dyDescent="0.2">
      <c r="A14" s="328" t="s">
        <v>829</v>
      </c>
      <c r="B14" s="328"/>
      <c r="C14" s="328"/>
      <c r="D14" s="329"/>
      <c r="E14" s="328"/>
      <c r="F14" s="328"/>
      <c r="G14" s="328"/>
      <c r="H14" s="328"/>
      <c r="I14" s="328"/>
      <c r="J14" s="328"/>
      <c r="K14" s="328"/>
      <c r="L14" s="328"/>
      <c r="M14" s="328"/>
      <c r="N14" s="328"/>
      <c r="O14" s="328"/>
      <c r="P14" s="328"/>
      <c r="Q14" s="328"/>
      <c r="R14" s="328"/>
      <c r="S14" s="328"/>
      <c r="T14" s="328"/>
    </row>
    <row r="15" spans="1:20" ht="12.75" customHeight="1" x14ac:dyDescent="0.2">
      <c r="A15" s="330" t="s">
        <v>166</v>
      </c>
      <c r="B15" s="330"/>
    </row>
    <row r="16" spans="1:20" ht="5.25" customHeight="1" x14ac:dyDescent="0.2">
      <c r="A16" s="320"/>
      <c r="B16" s="320"/>
      <c r="C16" s="320"/>
      <c r="D16" s="331"/>
      <c r="E16" s="320"/>
      <c r="F16" s="320"/>
    </row>
    <row r="17" spans="1:11" ht="5.25" customHeight="1" x14ac:dyDescent="0.2">
      <c r="A17" s="320"/>
      <c r="B17" s="320"/>
      <c r="C17" s="320"/>
      <c r="D17" s="331"/>
      <c r="E17" s="320"/>
      <c r="F17" s="320"/>
    </row>
    <row r="18" spans="1:11" ht="20.25" customHeight="1" thickBot="1" x14ac:dyDescent="0.25">
      <c r="A18" s="323" t="s">
        <v>167</v>
      </c>
      <c r="B18" s="323"/>
      <c r="C18" s="323"/>
      <c r="D18" s="323"/>
      <c r="E18" s="323"/>
      <c r="F18" s="323"/>
      <c r="G18" s="323"/>
      <c r="H18" s="323"/>
    </row>
    <row r="19" spans="1:11" ht="41.25" customHeight="1" x14ac:dyDescent="0.2">
      <c r="A19" s="332" t="s">
        <v>79</v>
      </c>
      <c r="B19" s="333" t="s">
        <v>80</v>
      </c>
      <c r="C19" s="334" t="s">
        <v>168</v>
      </c>
      <c r="D19" s="335" t="s">
        <v>832</v>
      </c>
      <c r="E19" s="336"/>
      <c r="F19" s="337" t="s">
        <v>762</v>
      </c>
      <c r="G19" s="336"/>
      <c r="H19" s="338" t="s">
        <v>7</v>
      </c>
    </row>
    <row r="20" spans="1:11" ht="22.5" x14ac:dyDescent="0.2">
      <c r="A20" s="339"/>
      <c r="B20" s="340"/>
      <c r="C20" s="341"/>
      <c r="D20" s="342" t="s">
        <v>833</v>
      </c>
      <c r="E20" s="343" t="s">
        <v>834</v>
      </c>
      <c r="F20" s="343" t="s">
        <v>751</v>
      </c>
      <c r="G20" s="344" t="s">
        <v>749</v>
      </c>
      <c r="H20" s="345"/>
    </row>
    <row r="21" spans="1:11" s="352" customFormat="1" ht="15.75" customHeight="1" thickBot="1" x14ac:dyDescent="0.25">
      <c r="A21" s="346">
        <v>1</v>
      </c>
      <c r="B21" s="347">
        <v>2</v>
      </c>
      <c r="C21" s="348">
        <v>3</v>
      </c>
      <c r="D21" s="349">
        <v>4</v>
      </c>
      <c r="E21" s="346">
        <v>5</v>
      </c>
      <c r="F21" s="346" t="s">
        <v>747</v>
      </c>
      <c r="G21" s="347">
        <v>7</v>
      </c>
      <c r="H21" s="347">
        <v>8</v>
      </c>
      <c r="I21" s="350"/>
      <c r="J21" s="351"/>
      <c r="K21" s="351"/>
    </row>
    <row r="22" spans="1:11" s="352" customFormat="1" ht="12" thickBot="1" x14ac:dyDescent="0.25">
      <c r="A22" s="353" t="s">
        <v>169</v>
      </c>
      <c r="B22" s="354"/>
      <c r="C22" s="354"/>
      <c r="D22" s="354"/>
      <c r="E22" s="354"/>
      <c r="F22" s="354"/>
      <c r="G22" s="354"/>
      <c r="H22" s="355"/>
      <c r="I22" s="350"/>
      <c r="J22" s="351"/>
      <c r="K22" s="351"/>
    </row>
    <row r="23" spans="1:11" s="352" customFormat="1" ht="15.75" customHeight="1" x14ac:dyDescent="0.2">
      <c r="A23" s="356" t="s">
        <v>81</v>
      </c>
      <c r="B23" s="357" t="s">
        <v>170</v>
      </c>
      <c r="C23" s="358" t="s">
        <v>821</v>
      </c>
      <c r="D23" s="359">
        <f>D24+D28+D29+D30+D31+D32+D33+D34+D37</f>
        <v>1122.605</v>
      </c>
      <c r="E23" s="359">
        <f>E24+E28+E29+E30+E31+E32+E33+E34+E37</f>
        <v>270.91899999999998</v>
      </c>
      <c r="F23" s="360">
        <f>E23-D23</f>
        <v>-851.68600000000004</v>
      </c>
      <c r="G23" s="360">
        <f>F23/D23*100</f>
        <v>-75.866934496105046</v>
      </c>
      <c r="H23" s="361" t="s">
        <v>340</v>
      </c>
      <c r="I23" s="350">
        <f>E29/$E$23</f>
        <v>0.90236089630726046</v>
      </c>
      <c r="J23" s="351">
        <f>290.606*I23</f>
        <v>262.23149063226771</v>
      </c>
      <c r="K23" s="351"/>
    </row>
    <row r="24" spans="1:11" s="352" customFormat="1" x14ac:dyDescent="0.2">
      <c r="A24" s="362" t="s">
        <v>82</v>
      </c>
      <c r="B24" s="363" t="s">
        <v>171</v>
      </c>
      <c r="C24" s="364" t="s">
        <v>821</v>
      </c>
      <c r="D24" s="365">
        <f>D25+D26+D27</f>
        <v>0</v>
      </c>
      <c r="E24" s="365">
        <v>0</v>
      </c>
      <c r="F24" s="366">
        <f>E24-D24</f>
        <v>0</v>
      </c>
      <c r="G24" s="367" t="s">
        <v>340</v>
      </c>
      <c r="H24" s="368" t="s">
        <v>340</v>
      </c>
      <c r="I24" s="350">
        <f>E31/E23</f>
        <v>2.1200125006613297E-2</v>
      </c>
      <c r="J24" s="351">
        <f>290.606*I24</f>
        <v>6.1608835276718636</v>
      </c>
      <c r="K24" s="351"/>
    </row>
    <row r="25" spans="1:11" s="352" customFormat="1" ht="21.75" customHeight="1" x14ac:dyDescent="0.2">
      <c r="A25" s="362" t="s">
        <v>84</v>
      </c>
      <c r="B25" s="369" t="s">
        <v>172</v>
      </c>
      <c r="C25" s="364" t="s">
        <v>821</v>
      </c>
      <c r="D25" s="370">
        <v>0</v>
      </c>
      <c r="E25" s="366">
        <v>0</v>
      </c>
      <c r="F25" s="371">
        <f t="shared" ref="F25:F88" si="0">E25-D25</f>
        <v>0</v>
      </c>
      <c r="G25" s="367" t="s">
        <v>340</v>
      </c>
      <c r="H25" s="368" t="s">
        <v>340</v>
      </c>
      <c r="I25" s="350">
        <f>E37/E23</f>
        <v>7.6438978686126299E-2</v>
      </c>
      <c r="J25" s="351">
        <f>290.606*I25</f>
        <v>22.21362584006042</v>
      </c>
      <c r="K25" s="351"/>
    </row>
    <row r="26" spans="1:11" s="352" customFormat="1" ht="25.5" customHeight="1" x14ac:dyDescent="0.2">
      <c r="A26" s="362" t="s">
        <v>97</v>
      </c>
      <c r="B26" s="369" t="s">
        <v>173</v>
      </c>
      <c r="C26" s="364" t="s">
        <v>821</v>
      </c>
      <c r="D26" s="370">
        <v>0</v>
      </c>
      <c r="E26" s="366">
        <v>0</v>
      </c>
      <c r="F26" s="371">
        <f t="shared" si="0"/>
        <v>0</v>
      </c>
      <c r="G26" s="367" t="s">
        <v>340</v>
      </c>
      <c r="H26" s="368" t="s">
        <v>340</v>
      </c>
      <c r="I26" s="350"/>
      <c r="J26" s="351"/>
      <c r="K26" s="351"/>
    </row>
    <row r="27" spans="1:11" s="352" customFormat="1" ht="33.75" customHeight="1" x14ac:dyDescent="0.2">
      <c r="A27" s="362" t="s">
        <v>98</v>
      </c>
      <c r="B27" s="369" t="s">
        <v>174</v>
      </c>
      <c r="C27" s="364" t="s">
        <v>821</v>
      </c>
      <c r="D27" s="370">
        <v>0</v>
      </c>
      <c r="E27" s="366">
        <v>0</v>
      </c>
      <c r="F27" s="371">
        <f t="shared" si="0"/>
        <v>0</v>
      </c>
      <c r="G27" s="367" t="s">
        <v>340</v>
      </c>
      <c r="H27" s="368" t="s">
        <v>340</v>
      </c>
      <c r="I27" s="350"/>
      <c r="J27" s="351"/>
      <c r="K27" s="351"/>
    </row>
    <row r="28" spans="1:11" s="352" customFormat="1" x14ac:dyDescent="0.2">
      <c r="A28" s="362" t="s">
        <v>100</v>
      </c>
      <c r="B28" s="363" t="s">
        <v>175</v>
      </c>
      <c r="C28" s="364" t="s">
        <v>821</v>
      </c>
      <c r="D28" s="370">
        <v>0</v>
      </c>
      <c r="E28" s="366">
        <v>0</v>
      </c>
      <c r="F28" s="371">
        <f t="shared" si="0"/>
        <v>0</v>
      </c>
      <c r="G28" s="367" t="s">
        <v>340</v>
      </c>
      <c r="H28" s="368" t="s">
        <v>340</v>
      </c>
      <c r="I28" s="350"/>
      <c r="J28" s="351"/>
      <c r="K28" s="351"/>
    </row>
    <row r="29" spans="1:11" s="352" customFormat="1" ht="36.75" customHeight="1" x14ac:dyDescent="0.2">
      <c r="A29" s="362" t="s">
        <v>123</v>
      </c>
      <c r="B29" s="363" t="s">
        <v>176</v>
      </c>
      <c r="C29" s="364" t="s">
        <v>821</v>
      </c>
      <c r="D29" s="372">
        <v>951.90099999999995</v>
      </c>
      <c r="E29" s="373">
        <f>293.360054/1.2</f>
        <v>244.46671166666667</v>
      </c>
      <c r="F29" s="366">
        <f t="shared" si="0"/>
        <v>-707.43428833333326</v>
      </c>
      <c r="G29" s="366">
        <f>F29/D29*100</f>
        <v>-74.318052857737655</v>
      </c>
      <c r="H29" s="368" t="s">
        <v>340</v>
      </c>
      <c r="I29" s="374">
        <f>E29+E31+E37</f>
        <v>270.91899999999998</v>
      </c>
      <c r="J29" s="351"/>
      <c r="K29" s="351"/>
    </row>
    <row r="30" spans="1:11" s="352" customFormat="1" x14ac:dyDescent="0.2">
      <c r="A30" s="362" t="s">
        <v>124</v>
      </c>
      <c r="B30" s="363" t="s">
        <v>177</v>
      </c>
      <c r="C30" s="364" t="s">
        <v>821</v>
      </c>
      <c r="D30" s="365">
        <v>0</v>
      </c>
      <c r="E30" s="366">
        <v>0</v>
      </c>
      <c r="F30" s="366">
        <f t="shared" si="0"/>
        <v>0</v>
      </c>
      <c r="G30" s="367" t="s">
        <v>340</v>
      </c>
      <c r="H30" s="368" t="s">
        <v>340</v>
      </c>
      <c r="I30" s="350"/>
      <c r="J30" s="351"/>
      <c r="K30" s="351"/>
    </row>
    <row r="31" spans="1:11" s="352" customFormat="1" ht="36.75" customHeight="1" x14ac:dyDescent="0.2">
      <c r="A31" s="362" t="s">
        <v>178</v>
      </c>
      <c r="B31" s="363" t="s">
        <v>179</v>
      </c>
      <c r="C31" s="364" t="s">
        <v>821</v>
      </c>
      <c r="D31" s="365">
        <v>50.054000000000002</v>
      </c>
      <c r="E31" s="366">
        <f>6.89222/1.2</f>
        <v>5.7435166666666673</v>
      </c>
      <c r="F31" s="366">
        <f t="shared" si="0"/>
        <v>-44.310483333333337</v>
      </c>
      <c r="G31" s="366">
        <f>F31/D31*100</f>
        <v>-88.525359278645738</v>
      </c>
      <c r="H31" s="368" t="s">
        <v>340</v>
      </c>
      <c r="I31" s="375">
        <f>D53+D68+D69+D70+D73+D62</f>
        <v>1016.4690000000001</v>
      </c>
      <c r="J31" s="351"/>
      <c r="K31" s="351"/>
    </row>
    <row r="32" spans="1:11" s="352" customFormat="1" x14ac:dyDescent="0.2">
      <c r="A32" s="362" t="s">
        <v>180</v>
      </c>
      <c r="B32" s="363" t="s">
        <v>181</v>
      </c>
      <c r="C32" s="364" t="s">
        <v>821</v>
      </c>
      <c r="D32" s="365">
        <v>0</v>
      </c>
      <c r="E32" s="366">
        <v>0</v>
      </c>
      <c r="F32" s="366">
        <f t="shared" si="0"/>
        <v>0</v>
      </c>
      <c r="G32" s="367" t="s">
        <v>340</v>
      </c>
      <c r="H32" s="368" t="s">
        <v>340</v>
      </c>
      <c r="I32" s="350"/>
      <c r="J32" s="351"/>
      <c r="K32" s="351"/>
    </row>
    <row r="33" spans="1:11" s="352" customFormat="1" x14ac:dyDescent="0.2">
      <c r="A33" s="362" t="s">
        <v>182</v>
      </c>
      <c r="B33" s="363" t="s">
        <v>183</v>
      </c>
      <c r="C33" s="364" t="s">
        <v>821</v>
      </c>
      <c r="D33" s="365">
        <v>0</v>
      </c>
      <c r="E33" s="366">
        <v>0</v>
      </c>
      <c r="F33" s="366">
        <f t="shared" si="0"/>
        <v>0</v>
      </c>
      <c r="G33" s="367" t="s">
        <v>340</v>
      </c>
      <c r="H33" s="368" t="s">
        <v>340</v>
      </c>
      <c r="I33" s="350"/>
      <c r="J33" s="351"/>
      <c r="K33" s="351"/>
    </row>
    <row r="34" spans="1:11" s="352" customFormat="1" ht="37.5" customHeight="1" x14ac:dyDescent="0.2">
      <c r="A34" s="362" t="s">
        <v>184</v>
      </c>
      <c r="B34" s="369" t="s">
        <v>185</v>
      </c>
      <c r="C34" s="364" t="s">
        <v>821</v>
      </c>
      <c r="D34" s="365">
        <v>0</v>
      </c>
      <c r="E34" s="366"/>
      <c r="F34" s="366">
        <f t="shared" si="0"/>
        <v>0</v>
      </c>
      <c r="G34" s="367" t="s">
        <v>340</v>
      </c>
      <c r="H34" s="368" t="s">
        <v>340</v>
      </c>
      <c r="I34" s="375">
        <f>D38-I31</f>
        <v>19.661000000000058</v>
      </c>
      <c r="J34" s="351"/>
      <c r="K34" s="351"/>
    </row>
    <row r="35" spans="1:11" s="352" customFormat="1" x14ac:dyDescent="0.2">
      <c r="A35" s="362" t="s">
        <v>186</v>
      </c>
      <c r="B35" s="376" t="s">
        <v>95</v>
      </c>
      <c r="C35" s="364" t="s">
        <v>821</v>
      </c>
      <c r="D35" s="365">
        <v>0</v>
      </c>
      <c r="E35" s="366">
        <v>0</v>
      </c>
      <c r="F35" s="366">
        <f t="shared" si="0"/>
        <v>0</v>
      </c>
      <c r="G35" s="367" t="s">
        <v>340</v>
      </c>
      <c r="H35" s="368" t="s">
        <v>340</v>
      </c>
      <c r="I35" s="350"/>
      <c r="J35" s="351"/>
      <c r="K35" s="351"/>
    </row>
    <row r="36" spans="1:11" s="352" customFormat="1" x14ac:dyDescent="0.2">
      <c r="A36" s="362" t="s">
        <v>187</v>
      </c>
      <c r="B36" s="376" t="s">
        <v>96</v>
      </c>
      <c r="C36" s="364" t="s">
        <v>821</v>
      </c>
      <c r="D36" s="365">
        <v>0</v>
      </c>
      <c r="E36" s="366">
        <v>0</v>
      </c>
      <c r="F36" s="366">
        <f t="shared" si="0"/>
        <v>0</v>
      </c>
      <c r="G36" s="367" t="s">
        <v>340</v>
      </c>
      <c r="H36" s="368" t="s">
        <v>340</v>
      </c>
      <c r="I36" s="350"/>
      <c r="J36" s="351"/>
      <c r="K36" s="351"/>
    </row>
    <row r="37" spans="1:11" s="352" customFormat="1" ht="43.5" customHeight="1" thickBot="1" x14ac:dyDescent="0.25">
      <c r="A37" s="362" t="s">
        <v>188</v>
      </c>
      <c r="B37" s="363" t="s">
        <v>189</v>
      </c>
      <c r="C37" s="364" t="s">
        <v>821</v>
      </c>
      <c r="D37" s="365">
        <f>26.36+4.42+89.87</f>
        <v>120.65</v>
      </c>
      <c r="E37" s="366">
        <f>270.919-E31-E29</f>
        <v>20.708771666666649</v>
      </c>
      <c r="F37" s="366">
        <f t="shared" si="0"/>
        <v>-99.941228333333356</v>
      </c>
      <c r="G37" s="366">
        <f>F37/D37*100</f>
        <v>-82.835663765713505</v>
      </c>
      <c r="H37" s="368" t="s">
        <v>340</v>
      </c>
      <c r="I37" s="350"/>
      <c r="J37" s="351"/>
      <c r="K37" s="351"/>
    </row>
    <row r="38" spans="1:11" s="352" customFormat="1" ht="36" customHeight="1" x14ac:dyDescent="0.2">
      <c r="A38" s="362" t="s">
        <v>128</v>
      </c>
      <c r="B38" s="357" t="s">
        <v>190</v>
      </c>
      <c r="C38" s="364" t="s">
        <v>821</v>
      </c>
      <c r="D38" s="370">
        <f>D39+D43+D44+D45+D46+D47+D48+D49+D52</f>
        <v>1036.1300000000001</v>
      </c>
      <c r="E38" s="370">
        <f>E39+E43+E44+E45+E46+E47+E48+E49+E52</f>
        <v>295.77499999999998</v>
      </c>
      <c r="F38" s="366">
        <f t="shared" si="0"/>
        <v>-740.35500000000013</v>
      </c>
      <c r="G38" s="366">
        <f>F38/D38*100</f>
        <v>-71.453871618426263</v>
      </c>
      <c r="H38" s="368" t="s">
        <v>340</v>
      </c>
      <c r="I38" s="374">
        <v>41.532469299999974</v>
      </c>
      <c r="J38" s="377"/>
      <c r="K38" s="351"/>
    </row>
    <row r="39" spans="1:11" s="352" customFormat="1" ht="36" customHeight="1" x14ac:dyDescent="0.2">
      <c r="A39" s="362" t="s">
        <v>130</v>
      </c>
      <c r="B39" s="363" t="s">
        <v>171</v>
      </c>
      <c r="C39" s="364" t="s">
        <v>821</v>
      </c>
      <c r="D39" s="370">
        <f>D40+D41+D42</f>
        <v>0</v>
      </c>
      <c r="E39" s="366">
        <f>E40+E41+E42</f>
        <v>0</v>
      </c>
      <c r="F39" s="366">
        <f t="shared" si="0"/>
        <v>0</v>
      </c>
      <c r="G39" s="367" t="s">
        <v>340</v>
      </c>
      <c r="H39" s="368" t="s">
        <v>340</v>
      </c>
      <c r="I39" s="350"/>
      <c r="J39" s="351"/>
      <c r="K39" s="351"/>
    </row>
    <row r="40" spans="1:11" s="352" customFormat="1" ht="22.5" x14ac:dyDescent="0.2">
      <c r="A40" s="362" t="s">
        <v>191</v>
      </c>
      <c r="B40" s="378" t="s">
        <v>172</v>
      </c>
      <c r="C40" s="364" t="s">
        <v>821</v>
      </c>
      <c r="D40" s="370">
        <v>0</v>
      </c>
      <c r="E40" s="366">
        <v>0</v>
      </c>
      <c r="F40" s="366">
        <f t="shared" si="0"/>
        <v>0</v>
      </c>
      <c r="G40" s="367" t="s">
        <v>340</v>
      </c>
      <c r="H40" s="368" t="s">
        <v>340</v>
      </c>
      <c r="I40" s="350"/>
      <c r="J40" s="351"/>
      <c r="K40" s="351"/>
    </row>
    <row r="41" spans="1:11" s="352" customFormat="1" ht="24" customHeight="1" x14ac:dyDescent="0.2">
      <c r="A41" s="362" t="s">
        <v>192</v>
      </c>
      <c r="B41" s="378" t="s">
        <v>173</v>
      </c>
      <c r="C41" s="364" t="s">
        <v>821</v>
      </c>
      <c r="D41" s="370">
        <v>0</v>
      </c>
      <c r="E41" s="366">
        <v>0</v>
      </c>
      <c r="F41" s="366">
        <f t="shared" si="0"/>
        <v>0</v>
      </c>
      <c r="G41" s="367" t="s">
        <v>340</v>
      </c>
      <c r="H41" s="368" t="s">
        <v>340</v>
      </c>
      <c r="I41" s="350"/>
      <c r="J41" s="351"/>
      <c r="K41" s="351"/>
    </row>
    <row r="42" spans="1:11" s="352" customFormat="1" ht="24" customHeight="1" x14ac:dyDescent="0.2">
      <c r="A42" s="362" t="s">
        <v>193</v>
      </c>
      <c r="B42" s="378" t="s">
        <v>174</v>
      </c>
      <c r="C42" s="364" t="s">
        <v>821</v>
      </c>
      <c r="D42" s="370">
        <v>0</v>
      </c>
      <c r="E42" s="366">
        <v>0</v>
      </c>
      <c r="F42" s="366">
        <f t="shared" si="0"/>
        <v>0</v>
      </c>
      <c r="G42" s="367" t="s">
        <v>340</v>
      </c>
      <c r="H42" s="368" t="s">
        <v>340</v>
      </c>
      <c r="I42" s="350"/>
      <c r="J42" s="351"/>
      <c r="K42" s="351"/>
    </row>
    <row r="43" spans="1:11" s="352" customFormat="1" ht="24" customHeight="1" x14ac:dyDescent="0.2">
      <c r="A43" s="362" t="s">
        <v>132</v>
      </c>
      <c r="B43" s="363" t="s">
        <v>175</v>
      </c>
      <c r="C43" s="364" t="s">
        <v>821</v>
      </c>
      <c r="D43" s="370">
        <v>0</v>
      </c>
      <c r="E43" s="366">
        <v>0</v>
      </c>
      <c r="F43" s="366">
        <f t="shared" si="0"/>
        <v>0</v>
      </c>
      <c r="G43" s="367" t="s">
        <v>340</v>
      </c>
      <c r="H43" s="368" t="s">
        <v>340</v>
      </c>
      <c r="I43" s="350"/>
      <c r="J43" s="351"/>
      <c r="K43" s="351"/>
    </row>
    <row r="44" spans="1:11" s="352" customFormat="1" ht="24" customHeight="1" x14ac:dyDescent="0.2">
      <c r="A44" s="362" t="s">
        <v>134</v>
      </c>
      <c r="B44" s="363" t="s">
        <v>176</v>
      </c>
      <c r="C44" s="364" t="s">
        <v>821</v>
      </c>
      <c r="D44" s="370">
        <v>876.61</v>
      </c>
      <c r="E44" s="366">
        <f>294.91-1.46</f>
        <v>293.45000000000005</v>
      </c>
      <c r="F44" s="366">
        <f t="shared" si="0"/>
        <v>-583.16</v>
      </c>
      <c r="G44" s="366">
        <f>F44/D44*100</f>
        <v>-66.524452150899478</v>
      </c>
      <c r="H44" s="368" t="s">
        <v>340</v>
      </c>
      <c r="I44" s="350"/>
      <c r="J44" s="351"/>
      <c r="K44" s="351"/>
    </row>
    <row r="45" spans="1:11" s="352" customFormat="1" ht="24" customHeight="1" x14ac:dyDescent="0.2">
      <c r="A45" s="362" t="s">
        <v>135</v>
      </c>
      <c r="B45" s="363" t="s">
        <v>177</v>
      </c>
      <c r="C45" s="364" t="s">
        <v>821</v>
      </c>
      <c r="D45" s="370">
        <v>0</v>
      </c>
      <c r="E45" s="366">
        <v>0</v>
      </c>
      <c r="F45" s="366">
        <f t="shared" si="0"/>
        <v>0</v>
      </c>
      <c r="G45" s="367" t="s">
        <v>340</v>
      </c>
      <c r="H45" s="368" t="s">
        <v>340</v>
      </c>
      <c r="I45" s="350"/>
      <c r="J45" s="351"/>
      <c r="K45" s="351"/>
    </row>
    <row r="46" spans="1:11" s="352" customFormat="1" ht="24" customHeight="1" x14ac:dyDescent="0.2">
      <c r="A46" s="362" t="s">
        <v>137</v>
      </c>
      <c r="B46" s="363" t="s">
        <v>179</v>
      </c>
      <c r="C46" s="364" t="s">
        <v>821</v>
      </c>
      <c r="D46" s="370">
        <v>60.06</v>
      </c>
      <c r="E46" s="366">
        <v>2.323</v>
      </c>
      <c r="F46" s="366">
        <f t="shared" si="0"/>
        <v>-57.737000000000002</v>
      </c>
      <c r="G46" s="366">
        <f>F46/D46*100</f>
        <v>-96.132201132201132</v>
      </c>
      <c r="H46" s="368" t="s">
        <v>340</v>
      </c>
      <c r="I46" s="350"/>
      <c r="J46" s="351"/>
      <c r="K46" s="351"/>
    </row>
    <row r="47" spans="1:11" s="352" customFormat="1" ht="24" customHeight="1" x14ac:dyDescent="0.2">
      <c r="A47" s="362" t="s">
        <v>147</v>
      </c>
      <c r="B47" s="363" t="s">
        <v>181</v>
      </c>
      <c r="C47" s="364" t="s">
        <v>821</v>
      </c>
      <c r="D47" s="370">
        <v>0</v>
      </c>
      <c r="E47" s="366">
        <v>0</v>
      </c>
      <c r="F47" s="366">
        <f t="shared" si="0"/>
        <v>0</v>
      </c>
      <c r="G47" s="367" t="s">
        <v>340</v>
      </c>
      <c r="H47" s="368" t="s">
        <v>340</v>
      </c>
      <c r="I47" s="350"/>
      <c r="J47" s="351"/>
      <c r="K47" s="351"/>
    </row>
    <row r="48" spans="1:11" s="352" customFormat="1" ht="24" customHeight="1" x14ac:dyDescent="0.2">
      <c r="A48" s="362" t="s">
        <v>149</v>
      </c>
      <c r="B48" s="363" t="s">
        <v>183</v>
      </c>
      <c r="C48" s="364" t="s">
        <v>821</v>
      </c>
      <c r="D48" s="370">
        <v>0</v>
      </c>
      <c r="E48" s="366">
        <v>0</v>
      </c>
      <c r="F48" s="366">
        <f t="shared" si="0"/>
        <v>0</v>
      </c>
      <c r="G48" s="367" t="s">
        <v>340</v>
      </c>
      <c r="H48" s="368" t="s">
        <v>340</v>
      </c>
      <c r="I48" s="350"/>
      <c r="J48" s="351"/>
      <c r="K48" s="351"/>
    </row>
    <row r="49" spans="1:11" s="352" customFormat="1" ht="24" customHeight="1" x14ac:dyDescent="0.2">
      <c r="A49" s="362" t="s">
        <v>194</v>
      </c>
      <c r="B49" s="369" t="s">
        <v>185</v>
      </c>
      <c r="C49" s="364" t="s">
        <v>821</v>
      </c>
      <c r="D49" s="370">
        <v>0</v>
      </c>
      <c r="E49" s="366">
        <v>0</v>
      </c>
      <c r="F49" s="366">
        <f t="shared" si="0"/>
        <v>0</v>
      </c>
      <c r="G49" s="367" t="s">
        <v>340</v>
      </c>
      <c r="H49" s="368" t="s">
        <v>340</v>
      </c>
      <c r="I49" s="350"/>
      <c r="J49" s="351"/>
      <c r="K49" s="351"/>
    </row>
    <row r="50" spans="1:11" s="352" customFormat="1" ht="24" customHeight="1" x14ac:dyDescent="0.2">
      <c r="A50" s="362" t="s">
        <v>195</v>
      </c>
      <c r="B50" s="378" t="s">
        <v>95</v>
      </c>
      <c r="C50" s="364" t="s">
        <v>821</v>
      </c>
      <c r="D50" s="365">
        <v>0</v>
      </c>
      <c r="E50" s="366">
        <v>0</v>
      </c>
      <c r="F50" s="366">
        <f t="shared" si="0"/>
        <v>0</v>
      </c>
      <c r="G50" s="367" t="s">
        <v>340</v>
      </c>
      <c r="H50" s="368" t="s">
        <v>340</v>
      </c>
      <c r="I50" s="350"/>
      <c r="J50" s="351"/>
      <c r="K50" s="351"/>
    </row>
    <row r="51" spans="1:11" s="352" customFormat="1" ht="32.25" customHeight="1" x14ac:dyDescent="0.2">
      <c r="A51" s="362" t="s">
        <v>196</v>
      </c>
      <c r="B51" s="378" t="s">
        <v>96</v>
      </c>
      <c r="C51" s="364" t="s">
        <v>821</v>
      </c>
      <c r="D51" s="365">
        <v>0</v>
      </c>
      <c r="E51" s="366">
        <v>0</v>
      </c>
      <c r="F51" s="366">
        <f t="shared" si="0"/>
        <v>0</v>
      </c>
      <c r="G51" s="367" t="s">
        <v>340</v>
      </c>
      <c r="H51" s="368" t="s">
        <v>340</v>
      </c>
      <c r="I51" s="350">
        <v>295.77499999999998</v>
      </c>
      <c r="J51" s="351"/>
      <c r="K51" s="351"/>
    </row>
    <row r="52" spans="1:11" s="352" customFormat="1" ht="31.5" customHeight="1" x14ac:dyDescent="0.2">
      <c r="A52" s="362" t="s">
        <v>197</v>
      </c>
      <c r="B52" s="363" t="s">
        <v>189</v>
      </c>
      <c r="C52" s="364" t="s">
        <v>821</v>
      </c>
      <c r="D52" s="365">
        <v>99.46</v>
      </c>
      <c r="E52" s="366">
        <f>295.775-E46-E44</f>
        <v>1.9999999999527063E-3</v>
      </c>
      <c r="F52" s="366">
        <f t="shared" si="0"/>
        <v>-99.458000000000041</v>
      </c>
      <c r="G52" s="366">
        <f t="shared" ref="G52:G57" si="1">F52/D52*100</f>
        <v>-99.997989141363405</v>
      </c>
      <c r="H52" s="368" t="s">
        <v>340</v>
      </c>
      <c r="I52" s="374">
        <f>E53+E62+E68+E69+E70+E73</f>
        <v>295.77499999999998</v>
      </c>
      <c r="J52" s="351"/>
      <c r="K52" s="351"/>
    </row>
    <row r="53" spans="1:11" s="352" customFormat="1" ht="12" customHeight="1" x14ac:dyDescent="0.2">
      <c r="A53" s="362" t="s">
        <v>198</v>
      </c>
      <c r="B53" s="379" t="s">
        <v>199</v>
      </c>
      <c r="C53" s="364" t="s">
        <v>821</v>
      </c>
      <c r="D53" s="370">
        <f>D54+D55+D60+D61</f>
        <v>408.53800000000001</v>
      </c>
      <c r="E53" s="366">
        <f>E54+E55+E60+E61</f>
        <v>132.76599999999999</v>
      </c>
      <c r="F53" s="366">
        <f t="shared" si="0"/>
        <v>-275.77200000000005</v>
      </c>
      <c r="G53" s="366">
        <f t="shared" si="1"/>
        <v>-67.502166261155637</v>
      </c>
      <c r="H53" s="368" t="s">
        <v>340</v>
      </c>
      <c r="I53" s="380"/>
      <c r="J53" s="351"/>
      <c r="K53" s="381"/>
    </row>
    <row r="54" spans="1:11" s="352" customFormat="1" ht="12" customHeight="1" x14ac:dyDescent="0.2">
      <c r="A54" s="362" t="s">
        <v>191</v>
      </c>
      <c r="B54" s="378" t="s">
        <v>200</v>
      </c>
      <c r="C54" s="364" t="s">
        <v>821</v>
      </c>
      <c r="D54" s="370">
        <v>0</v>
      </c>
      <c r="E54" s="366">
        <v>0</v>
      </c>
      <c r="F54" s="366">
        <f t="shared" si="0"/>
        <v>0</v>
      </c>
      <c r="G54" s="366" t="e">
        <f t="shared" si="1"/>
        <v>#DIV/0!</v>
      </c>
      <c r="H54" s="368" t="s">
        <v>340</v>
      </c>
      <c r="I54" s="380"/>
      <c r="J54" s="351"/>
      <c r="K54" s="351"/>
    </row>
    <row r="55" spans="1:11" s="352" customFormat="1" ht="30.75" customHeight="1" x14ac:dyDescent="0.2">
      <c r="A55" s="362" t="s">
        <v>192</v>
      </c>
      <c r="B55" s="376" t="s">
        <v>201</v>
      </c>
      <c r="C55" s="364" t="s">
        <v>821</v>
      </c>
      <c r="D55" s="370">
        <f>D56</f>
        <v>380.33800000000002</v>
      </c>
      <c r="E55" s="366">
        <f>E56+E59</f>
        <v>127.55499999999998</v>
      </c>
      <c r="F55" s="366">
        <f t="shared" si="0"/>
        <v>-252.78300000000004</v>
      </c>
      <c r="G55" s="366">
        <f t="shared" si="1"/>
        <v>-66.462725260163339</v>
      </c>
      <c r="H55" s="368" t="s">
        <v>340</v>
      </c>
      <c r="I55" s="380"/>
      <c r="J55" s="351"/>
      <c r="K55" s="351"/>
    </row>
    <row r="56" spans="1:11" s="352" customFormat="1" ht="15" customHeight="1" x14ac:dyDescent="0.2">
      <c r="A56" s="362" t="s">
        <v>202</v>
      </c>
      <c r="B56" s="382" t="s">
        <v>203</v>
      </c>
      <c r="C56" s="364" t="s">
        <v>821</v>
      </c>
      <c r="D56" s="370">
        <f>D57</f>
        <v>380.33800000000002</v>
      </c>
      <c r="E56" s="366">
        <f>E57+E58</f>
        <v>127.55499999999998</v>
      </c>
      <c r="F56" s="366">
        <f t="shared" si="0"/>
        <v>-252.78300000000004</v>
      </c>
      <c r="G56" s="366">
        <f t="shared" si="1"/>
        <v>-66.462725260163339</v>
      </c>
      <c r="H56" s="368" t="s">
        <v>340</v>
      </c>
      <c r="I56" s="350"/>
      <c r="J56" s="351"/>
      <c r="K56" s="351"/>
    </row>
    <row r="57" spans="1:11" s="352" customFormat="1" ht="19.5" customHeight="1" x14ac:dyDescent="0.2">
      <c r="A57" s="362" t="s">
        <v>204</v>
      </c>
      <c r="B57" s="383" t="s">
        <v>205</v>
      </c>
      <c r="C57" s="364" t="s">
        <v>821</v>
      </c>
      <c r="D57" s="370">
        <v>380.33800000000002</v>
      </c>
      <c r="E57" s="366">
        <v>127.55499999999998</v>
      </c>
      <c r="F57" s="366">
        <f t="shared" si="0"/>
        <v>-252.78300000000004</v>
      </c>
      <c r="G57" s="366">
        <f t="shared" si="1"/>
        <v>-66.462725260163339</v>
      </c>
      <c r="H57" s="368" t="s">
        <v>340</v>
      </c>
      <c r="I57" s="350"/>
      <c r="J57" s="351"/>
      <c r="K57" s="351"/>
    </row>
    <row r="58" spans="1:11" s="352" customFormat="1" ht="12" customHeight="1" x14ac:dyDescent="0.2">
      <c r="A58" s="362" t="s">
        <v>206</v>
      </c>
      <c r="B58" s="383" t="s">
        <v>207</v>
      </c>
      <c r="C58" s="364" t="s">
        <v>821</v>
      </c>
      <c r="D58" s="370">
        <v>0</v>
      </c>
      <c r="E58" s="366">
        <v>0</v>
      </c>
      <c r="F58" s="366">
        <f t="shared" si="0"/>
        <v>0</v>
      </c>
      <c r="G58" s="367" t="s">
        <v>340</v>
      </c>
      <c r="H58" s="368" t="s">
        <v>340</v>
      </c>
      <c r="I58" s="350"/>
      <c r="J58" s="351"/>
      <c r="K58" s="351"/>
    </row>
    <row r="59" spans="1:11" s="352" customFormat="1" ht="33.75" customHeight="1" x14ac:dyDescent="0.2">
      <c r="A59" s="362" t="s">
        <v>208</v>
      </c>
      <c r="B59" s="382" t="s">
        <v>209</v>
      </c>
      <c r="C59" s="364" t="s">
        <v>821</v>
      </c>
      <c r="D59" s="370">
        <v>0</v>
      </c>
      <c r="E59" s="366">
        <v>0</v>
      </c>
      <c r="F59" s="366">
        <f t="shared" si="0"/>
        <v>0</v>
      </c>
      <c r="G59" s="366" t="e">
        <f>F59/D59*100</f>
        <v>#DIV/0!</v>
      </c>
      <c r="H59" s="368" t="s">
        <v>340</v>
      </c>
      <c r="I59" s="350"/>
      <c r="J59" s="351"/>
      <c r="K59" s="351"/>
    </row>
    <row r="60" spans="1:11" s="352" customFormat="1" ht="24" customHeight="1" x14ac:dyDescent="0.2">
      <c r="A60" s="362" t="s">
        <v>193</v>
      </c>
      <c r="B60" s="376" t="s">
        <v>210</v>
      </c>
      <c r="C60" s="364" t="s">
        <v>821</v>
      </c>
      <c r="D60" s="370">
        <v>28.2</v>
      </c>
      <c r="E60" s="366">
        <f>4.16+1.051</f>
        <v>5.2110000000000003</v>
      </c>
      <c r="F60" s="366">
        <f t="shared" si="0"/>
        <v>-22.988999999999997</v>
      </c>
      <c r="G60" s="366">
        <f>F60/D60*100</f>
        <v>-81.521276595744681</v>
      </c>
      <c r="H60" s="368" t="s">
        <v>340</v>
      </c>
      <c r="I60" s="350"/>
      <c r="J60" s="351"/>
      <c r="K60" s="351"/>
    </row>
    <row r="61" spans="1:11" s="352" customFormat="1" ht="24" customHeight="1" x14ac:dyDescent="0.2">
      <c r="A61" s="362" t="s">
        <v>211</v>
      </c>
      <c r="B61" s="376" t="s">
        <v>212</v>
      </c>
      <c r="C61" s="364" t="s">
        <v>821</v>
      </c>
      <c r="D61" s="370">
        <v>0</v>
      </c>
      <c r="E61" s="366">
        <v>0</v>
      </c>
      <c r="F61" s="366">
        <f t="shared" si="0"/>
        <v>0</v>
      </c>
      <c r="G61" s="367" t="s">
        <v>340</v>
      </c>
      <c r="H61" s="368" t="s">
        <v>340</v>
      </c>
      <c r="I61" s="350"/>
      <c r="J61" s="351"/>
      <c r="K61" s="351"/>
    </row>
    <row r="62" spans="1:11" s="352" customFormat="1" ht="31.5" customHeight="1" x14ac:dyDescent="0.2">
      <c r="A62" s="362" t="s">
        <v>213</v>
      </c>
      <c r="B62" s="379" t="s">
        <v>214</v>
      </c>
      <c r="C62" s="364" t="s">
        <v>821</v>
      </c>
      <c r="D62" s="370">
        <f>D64</f>
        <v>2.04</v>
      </c>
      <c r="E62" s="370">
        <f>E64</f>
        <v>1.1000000000000001</v>
      </c>
      <c r="F62" s="366">
        <f t="shared" si="0"/>
        <v>-0.94</v>
      </c>
      <c r="G62" s="367" t="s">
        <v>340</v>
      </c>
      <c r="H62" s="368" t="s">
        <v>340</v>
      </c>
      <c r="I62" s="350"/>
      <c r="J62" s="351"/>
      <c r="K62" s="351"/>
    </row>
    <row r="63" spans="1:11" s="352" customFormat="1" ht="18" customHeight="1" x14ac:dyDescent="0.2">
      <c r="A63" s="362" t="s">
        <v>215</v>
      </c>
      <c r="B63" s="378" t="s">
        <v>216</v>
      </c>
      <c r="C63" s="364" t="s">
        <v>821</v>
      </c>
      <c r="D63" s="370">
        <v>0</v>
      </c>
      <c r="E63" s="366">
        <v>0</v>
      </c>
      <c r="F63" s="366">
        <f t="shared" si="0"/>
        <v>0</v>
      </c>
      <c r="G63" s="367" t="s">
        <v>340</v>
      </c>
      <c r="H63" s="368" t="s">
        <v>340</v>
      </c>
      <c r="I63" s="350"/>
      <c r="J63" s="351"/>
      <c r="K63" s="351"/>
    </row>
    <row r="64" spans="1:11" s="352" customFormat="1" ht="20.25" customHeight="1" x14ac:dyDescent="0.2">
      <c r="A64" s="362" t="s">
        <v>217</v>
      </c>
      <c r="B64" s="378" t="s">
        <v>218</v>
      </c>
      <c r="C64" s="364" t="s">
        <v>821</v>
      </c>
      <c r="D64" s="370">
        <v>2.04</v>
      </c>
      <c r="E64" s="366">
        <v>1.1000000000000001</v>
      </c>
      <c r="F64" s="366">
        <f t="shared" si="0"/>
        <v>-0.94</v>
      </c>
      <c r="G64" s="367" t="s">
        <v>340</v>
      </c>
      <c r="H64" s="368" t="s">
        <v>340</v>
      </c>
      <c r="I64" s="350"/>
      <c r="J64" s="351"/>
      <c r="K64" s="351"/>
    </row>
    <row r="65" spans="1:11" s="352" customFormat="1" ht="50.25" customHeight="1" x14ac:dyDescent="0.2">
      <c r="A65" s="362" t="s">
        <v>219</v>
      </c>
      <c r="B65" s="376" t="s">
        <v>220</v>
      </c>
      <c r="C65" s="364" t="s">
        <v>821</v>
      </c>
      <c r="D65" s="370">
        <v>0</v>
      </c>
      <c r="E65" s="366">
        <v>0</v>
      </c>
      <c r="F65" s="366">
        <f t="shared" si="0"/>
        <v>0</v>
      </c>
      <c r="G65" s="367" t="s">
        <v>340</v>
      </c>
      <c r="H65" s="368" t="s">
        <v>340</v>
      </c>
      <c r="I65" s="350"/>
      <c r="J65" s="351"/>
      <c r="K65" s="351"/>
    </row>
    <row r="66" spans="1:11" s="352" customFormat="1" ht="23.25" customHeight="1" x14ac:dyDescent="0.2">
      <c r="A66" s="362" t="s">
        <v>221</v>
      </c>
      <c r="B66" s="376" t="s">
        <v>222</v>
      </c>
      <c r="C66" s="364" t="s">
        <v>821</v>
      </c>
      <c r="D66" s="370">
        <v>0</v>
      </c>
      <c r="E66" s="366">
        <v>0</v>
      </c>
      <c r="F66" s="366">
        <f t="shared" si="0"/>
        <v>0</v>
      </c>
      <c r="G66" s="367" t="s">
        <v>340</v>
      </c>
      <c r="H66" s="368" t="s">
        <v>340</v>
      </c>
      <c r="I66" s="350"/>
      <c r="J66" s="351"/>
      <c r="K66" s="351"/>
    </row>
    <row r="67" spans="1:11" s="352" customFormat="1" ht="21.75" customHeight="1" x14ac:dyDescent="0.2">
      <c r="A67" s="362" t="s">
        <v>223</v>
      </c>
      <c r="B67" s="376" t="s">
        <v>224</v>
      </c>
      <c r="C67" s="364" t="s">
        <v>821</v>
      </c>
      <c r="D67" s="370">
        <f>908.56/1000</f>
        <v>0.90855999999999992</v>
      </c>
      <c r="E67" s="366">
        <v>6.7000000000000004E-2</v>
      </c>
      <c r="F67" s="366">
        <f t="shared" si="0"/>
        <v>-0.84155999999999986</v>
      </c>
      <c r="G67" s="367" t="s">
        <v>340</v>
      </c>
      <c r="H67" s="368" t="s">
        <v>340</v>
      </c>
      <c r="I67" s="350"/>
      <c r="J67" s="351"/>
      <c r="K67" s="351"/>
    </row>
    <row r="68" spans="1:11" s="352" customFormat="1" x14ac:dyDescent="0.2">
      <c r="A68" s="362" t="s">
        <v>225</v>
      </c>
      <c r="B68" s="379" t="s">
        <v>226</v>
      </c>
      <c r="C68" s="364" t="s">
        <v>821</v>
      </c>
      <c r="D68" s="365">
        <f>316.42+96.194</f>
        <v>412.61400000000003</v>
      </c>
      <c r="E68" s="366">
        <f>(80.102+24.223)</f>
        <v>104.325</v>
      </c>
      <c r="F68" s="366">
        <f t="shared" si="0"/>
        <v>-308.28900000000004</v>
      </c>
      <c r="G68" s="366">
        <f t="shared" ref="G68:G75" si="2">F68/D68*100</f>
        <v>-74.716078465587699</v>
      </c>
      <c r="H68" s="368" t="s">
        <v>340</v>
      </c>
      <c r="I68" s="350"/>
      <c r="J68" s="351"/>
      <c r="K68" s="351"/>
    </row>
    <row r="69" spans="1:11" s="352" customFormat="1" x14ac:dyDescent="0.2">
      <c r="A69" s="362" t="s">
        <v>227</v>
      </c>
      <c r="B69" s="379" t="s">
        <v>228</v>
      </c>
      <c r="C69" s="364" t="s">
        <v>821</v>
      </c>
      <c r="D69" s="365">
        <v>147.476</v>
      </c>
      <c r="E69" s="366">
        <v>47.381999999999998</v>
      </c>
      <c r="F69" s="366">
        <f t="shared" si="0"/>
        <v>-100.09399999999999</v>
      </c>
      <c r="G69" s="366">
        <f t="shared" si="2"/>
        <v>-67.871382462231139</v>
      </c>
      <c r="H69" s="368" t="s">
        <v>340</v>
      </c>
      <c r="I69" s="350"/>
      <c r="J69" s="351"/>
      <c r="K69" s="351"/>
    </row>
    <row r="70" spans="1:11" s="352" customFormat="1" x14ac:dyDescent="0.2">
      <c r="A70" s="362" t="s">
        <v>229</v>
      </c>
      <c r="B70" s="379" t="s">
        <v>230</v>
      </c>
      <c r="C70" s="364" t="s">
        <v>821</v>
      </c>
      <c r="D70" s="384">
        <f>D71+D72</f>
        <v>21.470000000000002</v>
      </c>
      <c r="E70" s="366">
        <f>E71+E72</f>
        <v>5.5120000000000005</v>
      </c>
      <c r="F70" s="366">
        <f t="shared" si="0"/>
        <v>-15.958000000000002</v>
      </c>
      <c r="G70" s="366">
        <f t="shared" si="2"/>
        <v>-74.326967862133202</v>
      </c>
      <c r="H70" s="368" t="s">
        <v>340</v>
      </c>
      <c r="I70" s="350"/>
      <c r="J70" s="351"/>
      <c r="K70" s="351"/>
    </row>
    <row r="71" spans="1:11" s="352" customFormat="1" x14ac:dyDescent="0.2">
      <c r="A71" s="362" t="s">
        <v>139</v>
      </c>
      <c r="B71" s="376" t="s">
        <v>231</v>
      </c>
      <c r="C71" s="364" t="s">
        <v>821</v>
      </c>
      <c r="D71" s="385">
        <v>21.23</v>
      </c>
      <c r="E71" s="366">
        <v>5.44</v>
      </c>
      <c r="F71" s="366">
        <f t="shared" si="0"/>
        <v>-15.79</v>
      </c>
      <c r="G71" s="366">
        <f t="shared" si="2"/>
        <v>-74.375883184173333</v>
      </c>
      <c r="H71" s="368" t="s">
        <v>340</v>
      </c>
      <c r="I71" s="350"/>
      <c r="J71" s="351"/>
      <c r="K71" s="351"/>
    </row>
    <row r="72" spans="1:11" s="352" customFormat="1" x14ac:dyDescent="0.2">
      <c r="A72" s="362" t="s">
        <v>143</v>
      </c>
      <c r="B72" s="376" t="s">
        <v>232</v>
      </c>
      <c r="C72" s="364" t="s">
        <v>821</v>
      </c>
      <c r="D72" s="385">
        <f>21.46695-21.22695</f>
        <v>0.24000000000000199</v>
      </c>
      <c r="E72" s="366">
        <v>7.1999999999999995E-2</v>
      </c>
      <c r="F72" s="366">
        <f t="shared" si="0"/>
        <v>-0.16800000000000198</v>
      </c>
      <c r="G72" s="366">
        <f t="shared" si="2"/>
        <v>-70.000000000000242</v>
      </c>
      <c r="H72" s="368" t="s">
        <v>340</v>
      </c>
      <c r="I72" s="350"/>
      <c r="J72" s="351"/>
      <c r="K72" s="351"/>
    </row>
    <row r="73" spans="1:11" s="352" customFormat="1" ht="23.25" customHeight="1" x14ac:dyDescent="0.2">
      <c r="A73" s="362" t="s">
        <v>233</v>
      </c>
      <c r="B73" s="379" t="s">
        <v>234</v>
      </c>
      <c r="C73" s="364" t="s">
        <v>821</v>
      </c>
      <c r="D73" s="385">
        <f>D74+D75+D76</f>
        <v>24.331</v>
      </c>
      <c r="E73" s="366">
        <f>E74+E75+E76</f>
        <v>4.6899999999999995</v>
      </c>
      <c r="F73" s="366">
        <f t="shared" si="0"/>
        <v>-19.640999999999998</v>
      </c>
      <c r="G73" s="366">
        <f t="shared" si="2"/>
        <v>-80.724179030865969</v>
      </c>
      <c r="H73" s="368" t="s">
        <v>340</v>
      </c>
      <c r="I73" s="350"/>
      <c r="J73" s="351"/>
      <c r="K73" s="351"/>
    </row>
    <row r="74" spans="1:11" s="352" customFormat="1" ht="24" customHeight="1" x14ac:dyDescent="0.2">
      <c r="A74" s="362" t="s">
        <v>235</v>
      </c>
      <c r="B74" s="376" t="s">
        <v>236</v>
      </c>
      <c r="C74" s="364" t="s">
        <v>821</v>
      </c>
      <c r="D74" s="385">
        <v>14.930999999999999</v>
      </c>
      <c r="E74" s="366">
        <v>3.52</v>
      </c>
      <c r="F74" s="366">
        <f t="shared" si="0"/>
        <v>-11.411</v>
      </c>
      <c r="G74" s="366">
        <f t="shared" si="2"/>
        <v>-76.424887817292884</v>
      </c>
      <c r="H74" s="368" t="s">
        <v>340</v>
      </c>
      <c r="I74" s="350">
        <v>11.09</v>
      </c>
      <c r="J74" s="351"/>
      <c r="K74" s="351"/>
    </row>
    <row r="75" spans="1:11" s="352" customFormat="1" x14ac:dyDescent="0.2">
      <c r="A75" s="362" t="s">
        <v>237</v>
      </c>
      <c r="B75" s="376" t="s">
        <v>238</v>
      </c>
      <c r="C75" s="364" t="s">
        <v>821</v>
      </c>
      <c r="D75" s="385">
        <v>9.4</v>
      </c>
      <c r="E75" s="366">
        <v>1.17</v>
      </c>
      <c r="F75" s="366">
        <f t="shared" si="0"/>
        <v>-8.23</v>
      </c>
      <c r="G75" s="366">
        <f t="shared" si="2"/>
        <v>-87.553191489361708</v>
      </c>
      <c r="H75" s="368" t="s">
        <v>340</v>
      </c>
      <c r="I75" s="350"/>
      <c r="J75" s="351"/>
      <c r="K75" s="351"/>
    </row>
    <row r="76" spans="1:11" s="352" customFormat="1" ht="22.5" customHeight="1" thickBot="1" x14ac:dyDescent="0.25">
      <c r="A76" s="386" t="s">
        <v>239</v>
      </c>
      <c r="B76" s="387" t="s">
        <v>240</v>
      </c>
      <c r="C76" s="388" t="s">
        <v>821</v>
      </c>
      <c r="D76" s="389">
        <v>0</v>
      </c>
      <c r="E76" s="390"/>
      <c r="F76" s="390">
        <f t="shared" si="0"/>
        <v>0</v>
      </c>
      <c r="G76" s="391" t="s">
        <v>340</v>
      </c>
      <c r="H76" s="392" t="s">
        <v>340</v>
      </c>
      <c r="I76" s="350"/>
      <c r="J76" s="351"/>
      <c r="K76" s="351"/>
    </row>
    <row r="77" spans="1:11" s="352" customFormat="1" ht="20.25" customHeight="1" x14ac:dyDescent="0.2">
      <c r="A77" s="356" t="s">
        <v>241</v>
      </c>
      <c r="B77" s="393" t="s">
        <v>242</v>
      </c>
      <c r="C77" s="358" t="s">
        <v>821</v>
      </c>
      <c r="D77" s="394">
        <f>D78+D79+D80</f>
        <v>12.8</v>
      </c>
      <c r="E77" s="395">
        <f>E78+E79+E80</f>
        <v>18.083000000000002</v>
      </c>
      <c r="F77" s="396">
        <f t="shared" si="0"/>
        <v>5.2830000000000013</v>
      </c>
      <c r="G77" s="396">
        <f>F77/D77*100</f>
        <v>41.273437500000007</v>
      </c>
      <c r="H77" s="397" t="s">
        <v>340</v>
      </c>
      <c r="I77" s="350"/>
      <c r="J77" s="351"/>
      <c r="K77" s="351"/>
    </row>
    <row r="78" spans="1:11" s="352" customFormat="1" x14ac:dyDescent="0.2">
      <c r="A78" s="362" t="s">
        <v>243</v>
      </c>
      <c r="B78" s="376" t="s">
        <v>244</v>
      </c>
      <c r="C78" s="364" t="s">
        <v>821</v>
      </c>
      <c r="D78" s="365">
        <v>12.8</v>
      </c>
      <c r="E78" s="366">
        <v>0.98</v>
      </c>
      <c r="F78" s="366">
        <f t="shared" si="0"/>
        <v>-11.82</v>
      </c>
      <c r="G78" s="366">
        <f>F78/D78*100</f>
        <v>-92.34375</v>
      </c>
      <c r="H78" s="368" t="s">
        <v>340</v>
      </c>
      <c r="I78" s="350"/>
      <c r="J78" s="351"/>
      <c r="K78" s="351"/>
    </row>
    <row r="79" spans="1:11" s="352" customFormat="1" x14ac:dyDescent="0.2">
      <c r="A79" s="362" t="s">
        <v>245</v>
      </c>
      <c r="B79" s="376" t="s">
        <v>246</v>
      </c>
      <c r="C79" s="364" t="s">
        <v>821</v>
      </c>
      <c r="D79" s="365">
        <v>0</v>
      </c>
      <c r="E79" s="366">
        <v>0</v>
      </c>
      <c r="F79" s="366">
        <f t="shared" si="0"/>
        <v>0</v>
      </c>
      <c r="G79" s="367" t="s">
        <v>340</v>
      </c>
      <c r="H79" s="368" t="s">
        <v>340</v>
      </c>
      <c r="I79" s="350"/>
      <c r="J79" s="351"/>
      <c r="K79" s="351"/>
    </row>
    <row r="80" spans="1:11" s="352" customFormat="1" ht="12" thickBot="1" x14ac:dyDescent="0.25">
      <c r="A80" s="386" t="s">
        <v>247</v>
      </c>
      <c r="B80" s="387" t="s">
        <v>248</v>
      </c>
      <c r="C80" s="388" t="s">
        <v>821</v>
      </c>
      <c r="D80" s="389">
        <v>0</v>
      </c>
      <c r="E80" s="390">
        <v>17.103000000000002</v>
      </c>
      <c r="F80" s="390">
        <f t="shared" si="0"/>
        <v>17.103000000000002</v>
      </c>
      <c r="G80" s="391" t="s">
        <v>340</v>
      </c>
      <c r="H80" s="392" t="s">
        <v>340</v>
      </c>
      <c r="I80" s="350"/>
      <c r="J80" s="351"/>
      <c r="K80" s="351"/>
    </row>
    <row r="81" spans="1:11" s="352" customFormat="1" x14ac:dyDescent="0.2">
      <c r="A81" s="356" t="s">
        <v>249</v>
      </c>
      <c r="B81" s="357" t="s">
        <v>250</v>
      </c>
      <c r="C81" s="398" t="s">
        <v>821</v>
      </c>
      <c r="D81" s="399">
        <f>D23-D38</f>
        <v>86.474999999999909</v>
      </c>
      <c r="E81" s="399">
        <f>E23-E38-E80</f>
        <v>-41.958999999999996</v>
      </c>
      <c r="F81" s="396">
        <f t="shared" si="0"/>
        <v>-128.43399999999991</v>
      </c>
      <c r="G81" s="396">
        <f>F81/D81*100</f>
        <v>-148.52153801676792</v>
      </c>
      <c r="H81" s="397" t="s">
        <v>340</v>
      </c>
      <c r="I81" s="350"/>
      <c r="J81" s="351"/>
      <c r="K81" s="351"/>
    </row>
    <row r="82" spans="1:11" s="352" customFormat="1" x14ac:dyDescent="0.2">
      <c r="A82" s="362" t="s">
        <v>251</v>
      </c>
      <c r="B82" s="363" t="s">
        <v>171</v>
      </c>
      <c r="C82" s="400" t="s">
        <v>821</v>
      </c>
      <c r="D82" s="385">
        <v>0</v>
      </c>
      <c r="E82" s="366">
        <v>0</v>
      </c>
      <c r="F82" s="366">
        <f t="shared" si="0"/>
        <v>0</v>
      </c>
      <c r="G82" s="367" t="s">
        <v>340</v>
      </c>
      <c r="H82" s="401" t="s">
        <v>340</v>
      </c>
      <c r="I82" s="350"/>
      <c r="J82" s="351"/>
      <c r="K82" s="351"/>
    </row>
    <row r="83" spans="1:11" s="352" customFormat="1" ht="22.5" x14ac:dyDescent="0.2">
      <c r="A83" s="362" t="s">
        <v>252</v>
      </c>
      <c r="B83" s="378" t="s">
        <v>172</v>
      </c>
      <c r="C83" s="400" t="s">
        <v>821</v>
      </c>
      <c r="D83" s="385">
        <v>0</v>
      </c>
      <c r="E83" s="366">
        <v>0</v>
      </c>
      <c r="F83" s="366">
        <f t="shared" si="0"/>
        <v>0</v>
      </c>
      <c r="G83" s="367" t="s">
        <v>340</v>
      </c>
      <c r="H83" s="401" t="s">
        <v>340</v>
      </c>
      <c r="I83" s="350"/>
      <c r="J83" s="351"/>
      <c r="K83" s="351"/>
    </row>
    <row r="84" spans="1:11" s="352" customFormat="1" ht="22.5" x14ac:dyDescent="0.2">
      <c r="A84" s="362" t="s">
        <v>253</v>
      </c>
      <c r="B84" s="378" t="s">
        <v>173</v>
      </c>
      <c r="C84" s="400" t="s">
        <v>821</v>
      </c>
      <c r="D84" s="385">
        <v>0</v>
      </c>
      <c r="E84" s="366">
        <v>0</v>
      </c>
      <c r="F84" s="366">
        <f t="shared" si="0"/>
        <v>0</v>
      </c>
      <c r="G84" s="367" t="s">
        <v>340</v>
      </c>
      <c r="H84" s="401" t="s">
        <v>340</v>
      </c>
      <c r="I84" s="350"/>
      <c r="J84" s="351"/>
      <c r="K84" s="351"/>
    </row>
    <row r="85" spans="1:11" s="352" customFormat="1" ht="22.5" x14ac:dyDescent="0.2">
      <c r="A85" s="362" t="s">
        <v>254</v>
      </c>
      <c r="B85" s="378" t="s">
        <v>174</v>
      </c>
      <c r="C85" s="400" t="s">
        <v>821</v>
      </c>
      <c r="D85" s="385">
        <v>0</v>
      </c>
      <c r="E85" s="366">
        <v>0</v>
      </c>
      <c r="F85" s="366">
        <f t="shared" si="0"/>
        <v>0</v>
      </c>
      <c r="G85" s="367" t="s">
        <v>340</v>
      </c>
      <c r="H85" s="401" t="s">
        <v>340</v>
      </c>
      <c r="I85" s="350"/>
      <c r="J85" s="351"/>
      <c r="K85" s="351"/>
    </row>
    <row r="86" spans="1:11" s="352" customFormat="1" x14ac:dyDescent="0.2">
      <c r="A86" s="362" t="s">
        <v>255</v>
      </c>
      <c r="B86" s="363" t="s">
        <v>175</v>
      </c>
      <c r="C86" s="400" t="s">
        <v>821</v>
      </c>
      <c r="D86" s="385">
        <v>0</v>
      </c>
      <c r="E86" s="366">
        <v>0</v>
      </c>
      <c r="F86" s="366">
        <f t="shared" si="0"/>
        <v>0</v>
      </c>
      <c r="G86" s="367" t="s">
        <v>340</v>
      </c>
      <c r="H86" s="401" t="s">
        <v>340</v>
      </c>
      <c r="I86" s="350"/>
      <c r="J86" s="351"/>
      <c r="K86" s="351"/>
    </row>
    <row r="87" spans="1:11" s="352" customFormat="1" x14ac:dyDescent="0.2">
      <c r="A87" s="362" t="s">
        <v>256</v>
      </c>
      <c r="B87" s="363" t="s">
        <v>176</v>
      </c>
      <c r="C87" s="400" t="s">
        <v>821</v>
      </c>
      <c r="D87" s="385">
        <f>D29-D44</f>
        <v>75.29099999999994</v>
      </c>
      <c r="E87" s="385">
        <f>E29-E44</f>
        <v>-48.983288333333377</v>
      </c>
      <c r="F87" s="366">
        <f t="shared" si="0"/>
        <v>-124.27428833333332</v>
      </c>
      <c r="G87" s="366">
        <f>F87/D87*100</f>
        <v>-165.05862365134399</v>
      </c>
      <c r="H87" s="401" t="s">
        <v>340</v>
      </c>
      <c r="I87" s="350"/>
      <c r="J87" s="351"/>
      <c r="K87" s="351"/>
    </row>
    <row r="88" spans="1:11" s="352" customFormat="1" x14ac:dyDescent="0.2">
      <c r="A88" s="362" t="s">
        <v>257</v>
      </c>
      <c r="B88" s="363" t="s">
        <v>177</v>
      </c>
      <c r="C88" s="400" t="s">
        <v>821</v>
      </c>
      <c r="D88" s="385">
        <v>0</v>
      </c>
      <c r="E88" s="366">
        <v>0</v>
      </c>
      <c r="F88" s="366">
        <f t="shared" si="0"/>
        <v>0</v>
      </c>
      <c r="G88" s="367" t="s">
        <v>340</v>
      </c>
      <c r="H88" s="401" t="s">
        <v>340</v>
      </c>
      <c r="I88" s="350"/>
      <c r="J88" s="351"/>
      <c r="K88" s="351"/>
    </row>
    <row r="89" spans="1:11" s="352" customFormat="1" x14ac:dyDescent="0.2">
      <c r="A89" s="362" t="s">
        <v>258</v>
      </c>
      <c r="B89" s="363" t="s">
        <v>179</v>
      </c>
      <c r="C89" s="400" t="s">
        <v>821</v>
      </c>
      <c r="D89" s="385">
        <f>D31-D46</f>
        <v>-10.006</v>
      </c>
      <c r="E89" s="366">
        <f>E31-E46</f>
        <v>3.4205166666666673</v>
      </c>
      <c r="F89" s="366">
        <f t="shared" ref="F89:F152" si="3">E89-D89</f>
        <v>13.426516666666668</v>
      </c>
      <c r="G89" s="366">
        <f>F89/D89*100</f>
        <v>-134.18465587314279</v>
      </c>
      <c r="H89" s="401" t="s">
        <v>340</v>
      </c>
      <c r="I89" s="350"/>
      <c r="J89" s="351"/>
      <c r="K89" s="351"/>
    </row>
    <row r="90" spans="1:11" s="352" customFormat="1" x14ac:dyDescent="0.2">
      <c r="A90" s="362" t="s">
        <v>259</v>
      </c>
      <c r="B90" s="363" t="s">
        <v>181</v>
      </c>
      <c r="C90" s="400" t="s">
        <v>821</v>
      </c>
      <c r="D90" s="385">
        <v>0</v>
      </c>
      <c r="E90" s="366">
        <v>0</v>
      </c>
      <c r="F90" s="366">
        <f t="shared" si="3"/>
        <v>0</v>
      </c>
      <c r="G90" s="367" t="s">
        <v>340</v>
      </c>
      <c r="H90" s="401" t="s">
        <v>340</v>
      </c>
      <c r="I90" s="350"/>
      <c r="J90" s="351"/>
      <c r="K90" s="351"/>
    </row>
    <row r="91" spans="1:11" s="352" customFormat="1" x14ac:dyDescent="0.2">
      <c r="A91" s="362" t="s">
        <v>260</v>
      </c>
      <c r="B91" s="363" t="s">
        <v>183</v>
      </c>
      <c r="C91" s="400" t="s">
        <v>821</v>
      </c>
      <c r="D91" s="385">
        <v>0</v>
      </c>
      <c r="E91" s="366">
        <v>0</v>
      </c>
      <c r="F91" s="366">
        <f t="shared" si="3"/>
        <v>0</v>
      </c>
      <c r="G91" s="367" t="s">
        <v>340</v>
      </c>
      <c r="H91" s="401" t="s">
        <v>340</v>
      </c>
      <c r="I91" s="350"/>
      <c r="J91" s="351"/>
      <c r="K91" s="351"/>
    </row>
    <row r="92" spans="1:11" s="352" customFormat="1" ht="22.5" x14ac:dyDescent="0.2">
      <c r="A92" s="362" t="s">
        <v>261</v>
      </c>
      <c r="B92" s="369" t="s">
        <v>185</v>
      </c>
      <c r="C92" s="400" t="s">
        <v>821</v>
      </c>
      <c r="D92" s="385">
        <v>0</v>
      </c>
      <c r="E92" s="366">
        <v>0</v>
      </c>
      <c r="F92" s="366">
        <f t="shared" si="3"/>
        <v>0</v>
      </c>
      <c r="G92" s="367" t="s">
        <v>340</v>
      </c>
      <c r="H92" s="401" t="s">
        <v>340</v>
      </c>
      <c r="I92" s="350"/>
      <c r="J92" s="351"/>
      <c r="K92" s="351"/>
    </row>
    <row r="93" spans="1:11" s="352" customFormat="1" x14ac:dyDescent="0.2">
      <c r="A93" s="362" t="s">
        <v>262</v>
      </c>
      <c r="B93" s="378" t="s">
        <v>95</v>
      </c>
      <c r="C93" s="400" t="s">
        <v>821</v>
      </c>
      <c r="D93" s="385">
        <v>0</v>
      </c>
      <c r="E93" s="366">
        <v>0</v>
      </c>
      <c r="F93" s="366">
        <f t="shared" si="3"/>
        <v>0</v>
      </c>
      <c r="G93" s="367" t="s">
        <v>340</v>
      </c>
      <c r="H93" s="401" t="s">
        <v>340</v>
      </c>
      <c r="I93" s="350"/>
      <c r="J93" s="351"/>
      <c r="K93" s="351"/>
    </row>
    <row r="94" spans="1:11" s="352" customFormat="1" x14ac:dyDescent="0.2">
      <c r="A94" s="362" t="s">
        <v>263</v>
      </c>
      <c r="B94" s="376" t="s">
        <v>96</v>
      </c>
      <c r="C94" s="400" t="s">
        <v>821</v>
      </c>
      <c r="D94" s="385">
        <v>0</v>
      </c>
      <c r="E94" s="366">
        <v>0</v>
      </c>
      <c r="F94" s="366">
        <f t="shared" si="3"/>
        <v>0</v>
      </c>
      <c r="G94" s="367" t="s">
        <v>340</v>
      </c>
      <c r="H94" s="401" t="s">
        <v>340</v>
      </c>
      <c r="I94" s="350"/>
      <c r="J94" s="351"/>
      <c r="K94" s="351"/>
    </row>
    <row r="95" spans="1:11" s="352" customFormat="1" x14ac:dyDescent="0.2">
      <c r="A95" s="362" t="s">
        <v>264</v>
      </c>
      <c r="B95" s="363" t="s">
        <v>189</v>
      </c>
      <c r="C95" s="400" t="s">
        <v>821</v>
      </c>
      <c r="D95" s="402">
        <f>D37-D52</f>
        <v>21.190000000000012</v>
      </c>
      <c r="E95" s="366">
        <f>E37-E52</f>
        <v>20.706771666666697</v>
      </c>
      <c r="F95" s="366">
        <f t="shared" si="3"/>
        <v>-0.48322833333331516</v>
      </c>
      <c r="G95" s="366">
        <f>F95/D95*100</f>
        <v>-2.2804546169575972</v>
      </c>
      <c r="H95" s="401" t="s">
        <v>340</v>
      </c>
      <c r="I95" s="350"/>
      <c r="J95" s="351"/>
      <c r="K95" s="351"/>
    </row>
    <row r="96" spans="1:11" s="352" customFormat="1" x14ac:dyDescent="0.2">
      <c r="A96" s="362" t="s">
        <v>265</v>
      </c>
      <c r="B96" s="403" t="s">
        <v>266</v>
      </c>
      <c r="C96" s="400" t="s">
        <v>821</v>
      </c>
      <c r="D96" s="385">
        <f>D97-D103</f>
        <v>0.03</v>
      </c>
      <c r="E96" s="366">
        <f>E97-E103</f>
        <v>-11.596</v>
      </c>
      <c r="F96" s="366">
        <f t="shared" si="3"/>
        <v>-11.625999999999999</v>
      </c>
      <c r="G96" s="366">
        <f>F96/D96*100</f>
        <v>-38753.333333333328</v>
      </c>
      <c r="H96" s="401" t="s">
        <v>340</v>
      </c>
      <c r="I96" s="350"/>
      <c r="J96" s="351"/>
      <c r="K96" s="351"/>
    </row>
    <row r="97" spans="1:11" s="352" customFormat="1" x14ac:dyDescent="0.2">
      <c r="A97" s="362" t="s">
        <v>26</v>
      </c>
      <c r="B97" s="369" t="s">
        <v>267</v>
      </c>
      <c r="C97" s="400" t="s">
        <v>821</v>
      </c>
      <c r="D97" s="385">
        <f>D102</f>
        <v>0.03</v>
      </c>
      <c r="E97" s="385">
        <f>E102+E99</f>
        <v>7.7459999999999996</v>
      </c>
      <c r="F97" s="366">
        <f t="shared" si="3"/>
        <v>7.7159999999999993</v>
      </c>
      <c r="G97" s="366">
        <f>F97/D97*100</f>
        <v>25720</v>
      </c>
      <c r="H97" s="401" t="s">
        <v>340</v>
      </c>
      <c r="I97" s="350"/>
      <c r="J97" s="351"/>
      <c r="K97" s="351"/>
    </row>
    <row r="98" spans="1:11" s="352" customFormat="1" x14ac:dyDescent="0.2">
      <c r="A98" s="362" t="s">
        <v>268</v>
      </c>
      <c r="B98" s="378" t="s">
        <v>269</v>
      </c>
      <c r="C98" s="400" t="s">
        <v>821</v>
      </c>
      <c r="D98" s="385">
        <v>0</v>
      </c>
      <c r="E98" s="366">
        <v>0</v>
      </c>
      <c r="F98" s="366">
        <f t="shared" si="3"/>
        <v>0</v>
      </c>
      <c r="G98" s="367" t="s">
        <v>340</v>
      </c>
      <c r="H98" s="401" t="s">
        <v>340</v>
      </c>
      <c r="I98" s="350"/>
      <c r="J98" s="351"/>
      <c r="K98" s="351"/>
    </row>
    <row r="99" spans="1:11" s="352" customFormat="1" x14ac:dyDescent="0.2">
      <c r="A99" s="362" t="s">
        <v>270</v>
      </c>
      <c r="B99" s="378" t="s">
        <v>271</v>
      </c>
      <c r="C99" s="400" t="s">
        <v>821</v>
      </c>
      <c r="D99" s="385">
        <v>0</v>
      </c>
      <c r="E99" s="366">
        <v>6.0659999999999998</v>
      </c>
      <c r="F99" s="366">
        <f t="shared" si="3"/>
        <v>6.0659999999999998</v>
      </c>
      <c r="G99" s="366" t="e">
        <f>F99/D99*100</f>
        <v>#DIV/0!</v>
      </c>
      <c r="H99" s="401" t="s">
        <v>340</v>
      </c>
      <c r="I99" s="350"/>
      <c r="J99" s="351"/>
      <c r="K99" s="351"/>
    </row>
    <row r="100" spans="1:11" s="352" customFormat="1" x14ac:dyDescent="0.2">
      <c r="A100" s="362" t="s">
        <v>272</v>
      </c>
      <c r="B100" s="378" t="s">
        <v>273</v>
      </c>
      <c r="C100" s="400" t="s">
        <v>821</v>
      </c>
      <c r="D100" s="385">
        <v>0</v>
      </c>
      <c r="E100" s="366">
        <v>0</v>
      </c>
      <c r="F100" s="366">
        <f t="shared" si="3"/>
        <v>0</v>
      </c>
      <c r="G100" s="367" t="s">
        <v>340</v>
      </c>
      <c r="H100" s="401" t="s">
        <v>340</v>
      </c>
      <c r="I100" s="350"/>
      <c r="J100" s="351"/>
      <c r="K100" s="351"/>
    </row>
    <row r="101" spans="1:11" s="352" customFormat="1" x14ac:dyDescent="0.2">
      <c r="A101" s="362" t="s">
        <v>274</v>
      </c>
      <c r="B101" s="382" t="s">
        <v>275</v>
      </c>
      <c r="C101" s="400" t="s">
        <v>821</v>
      </c>
      <c r="D101" s="385">
        <v>0</v>
      </c>
      <c r="E101" s="366">
        <v>0</v>
      </c>
      <c r="F101" s="366">
        <f t="shared" si="3"/>
        <v>0</v>
      </c>
      <c r="G101" s="367" t="s">
        <v>340</v>
      </c>
      <c r="H101" s="401" t="s">
        <v>340</v>
      </c>
      <c r="I101" s="350"/>
      <c r="J101" s="351"/>
      <c r="K101" s="351"/>
    </row>
    <row r="102" spans="1:11" s="352" customFormat="1" x14ac:dyDescent="0.2">
      <c r="A102" s="362" t="s">
        <v>276</v>
      </c>
      <c r="B102" s="376" t="s">
        <v>277</v>
      </c>
      <c r="C102" s="400" t="s">
        <v>821</v>
      </c>
      <c r="D102" s="385">
        <v>0.03</v>
      </c>
      <c r="E102" s="366">
        <v>1.68</v>
      </c>
      <c r="F102" s="366">
        <f t="shared" si="3"/>
        <v>1.65</v>
      </c>
      <c r="G102" s="366">
        <f>F102/D102*100</f>
        <v>5500</v>
      </c>
      <c r="H102" s="401" t="s">
        <v>340</v>
      </c>
      <c r="I102" s="350"/>
      <c r="J102" s="351"/>
      <c r="K102" s="351"/>
    </row>
    <row r="103" spans="1:11" s="352" customFormat="1" x14ac:dyDescent="0.2">
      <c r="A103" s="362" t="s">
        <v>27</v>
      </c>
      <c r="B103" s="379" t="s">
        <v>234</v>
      </c>
      <c r="C103" s="400" t="s">
        <v>821</v>
      </c>
      <c r="D103" s="385">
        <f>D104</f>
        <v>0</v>
      </c>
      <c r="E103" s="366">
        <f>E108</f>
        <v>19.341999999999999</v>
      </c>
      <c r="F103" s="366">
        <f t="shared" si="3"/>
        <v>19.341999999999999</v>
      </c>
      <c r="G103" s="366" t="e">
        <f>F103/D103*100</f>
        <v>#DIV/0!</v>
      </c>
      <c r="H103" s="401" t="s">
        <v>340</v>
      </c>
      <c r="I103" s="350"/>
      <c r="J103" s="351"/>
      <c r="K103" s="351"/>
    </row>
    <row r="104" spans="1:11" s="352" customFormat="1" x14ac:dyDescent="0.2">
      <c r="A104" s="362" t="s">
        <v>278</v>
      </c>
      <c r="B104" s="376" t="s">
        <v>279</v>
      </c>
      <c r="C104" s="400" t="s">
        <v>821</v>
      </c>
      <c r="D104" s="385">
        <v>0</v>
      </c>
      <c r="E104" s="366">
        <v>0</v>
      </c>
      <c r="F104" s="366">
        <f t="shared" si="3"/>
        <v>0</v>
      </c>
      <c r="G104" s="367" t="s">
        <v>340</v>
      </c>
      <c r="H104" s="401" t="s">
        <v>340</v>
      </c>
      <c r="I104" s="350"/>
      <c r="J104" s="351"/>
      <c r="K104" s="351"/>
    </row>
    <row r="105" spans="1:11" s="352" customFormat="1" x14ac:dyDescent="0.2">
      <c r="A105" s="362" t="s">
        <v>280</v>
      </c>
      <c r="B105" s="376" t="s">
        <v>281</v>
      </c>
      <c r="C105" s="400" t="s">
        <v>821</v>
      </c>
      <c r="D105" s="385">
        <v>0</v>
      </c>
      <c r="E105" s="366">
        <v>0</v>
      </c>
      <c r="F105" s="366">
        <f t="shared" si="3"/>
        <v>0</v>
      </c>
      <c r="G105" s="367" t="s">
        <v>340</v>
      </c>
      <c r="H105" s="401" t="s">
        <v>340</v>
      </c>
      <c r="I105" s="350"/>
      <c r="J105" s="351"/>
      <c r="K105" s="351"/>
    </row>
    <row r="106" spans="1:11" s="352" customFormat="1" x14ac:dyDescent="0.2">
      <c r="A106" s="362" t="s">
        <v>282</v>
      </c>
      <c r="B106" s="376" t="s">
        <v>283</v>
      </c>
      <c r="C106" s="400" t="s">
        <v>821</v>
      </c>
      <c r="D106" s="385">
        <v>0</v>
      </c>
      <c r="E106" s="366">
        <v>0</v>
      </c>
      <c r="F106" s="366">
        <f t="shared" si="3"/>
        <v>0</v>
      </c>
      <c r="G106" s="367" t="s">
        <v>340</v>
      </c>
      <c r="H106" s="401" t="s">
        <v>340</v>
      </c>
      <c r="I106" s="350"/>
      <c r="J106" s="351"/>
      <c r="K106" s="351"/>
    </row>
    <row r="107" spans="1:11" s="352" customFormat="1" x14ac:dyDescent="0.2">
      <c r="A107" s="362" t="s">
        <v>284</v>
      </c>
      <c r="B107" s="382" t="s">
        <v>285</v>
      </c>
      <c r="C107" s="400" t="s">
        <v>821</v>
      </c>
      <c r="D107" s="385">
        <v>0</v>
      </c>
      <c r="E107" s="366">
        <v>0</v>
      </c>
      <c r="F107" s="366">
        <f t="shared" si="3"/>
        <v>0</v>
      </c>
      <c r="G107" s="367" t="s">
        <v>340</v>
      </c>
      <c r="H107" s="401" t="s">
        <v>340</v>
      </c>
      <c r="I107" s="350"/>
      <c r="J107" s="351"/>
      <c r="K107" s="351"/>
    </row>
    <row r="108" spans="1:11" s="352" customFormat="1" x14ac:dyDescent="0.2">
      <c r="A108" s="362" t="s">
        <v>286</v>
      </c>
      <c r="B108" s="376" t="s">
        <v>287</v>
      </c>
      <c r="C108" s="400" t="s">
        <v>821</v>
      </c>
      <c r="D108" s="385">
        <v>0</v>
      </c>
      <c r="E108" s="366">
        <v>19.341999999999999</v>
      </c>
      <c r="F108" s="366">
        <f t="shared" si="3"/>
        <v>19.341999999999999</v>
      </c>
      <c r="G108" s="366" t="e">
        <f>F108/D108*100</f>
        <v>#DIV/0!</v>
      </c>
      <c r="H108" s="401" t="s">
        <v>340</v>
      </c>
      <c r="I108" s="350"/>
      <c r="J108" s="351"/>
      <c r="K108" s="351"/>
    </row>
    <row r="109" spans="1:11" s="352" customFormat="1" ht="22.5" x14ac:dyDescent="0.2">
      <c r="A109" s="362" t="s">
        <v>288</v>
      </c>
      <c r="B109" s="403" t="s">
        <v>289</v>
      </c>
      <c r="C109" s="400" t="s">
        <v>821</v>
      </c>
      <c r="D109" s="385">
        <f>D81+D96</f>
        <v>86.50499999999991</v>
      </c>
      <c r="E109" s="366">
        <f>E81+E96</f>
        <v>-53.554999999999993</v>
      </c>
      <c r="F109" s="366">
        <f t="shared" si="3"/>
        <v>-140.05999999999989</v>
      </c>
      <c r="G109" s="366">
        <f>F109/D109*100</f>
        <v>-161.90971620137569</v>
      </c>
      <c r="H109" s="401" t="s">
        <v>340</v>
      </c>
      <c r="I109" s="350"/>
      <c r="J109" s="351"/>
      <c r="K109" s="351"/>
    </row>
    <row r="110" spans="1:11" s="352" customFormat="1" ht="22.5" x14ac:dyDescent="0.2">
      <c r="A110" s="362" t="s">
        <v>28</v>
      </c>
      <c r="B110" s="369" t="s">
        <v>290</v>
      </c>
      <c r="C110" s="400" t="s">
        <v>821</v>
      </c>
      <c r="D110" s="385">
        <v>0</v>
      </c>
      <c r="E110" s="366">
        <v>0</v>
      </c>
      <c r="F110" s="366">
        <f t="shared" si="3"/>
        <v>0</v>
      </c>
      <c r="G110" s="367" t="s">
        <v>340</v>
      </c>
      <c r="H110" s="401" t="s">
        <v>340</v>
      </c>
      <c r="I110" s="350"/>
      <c r="J110" s="351"/>
      <c r="K110" s="351"/>
    </row>
    <row r="111" spans="1:11" s="352" customFormat="1" ht="22.5" x14ac:dyDescent="0.2">
      <c r="A111" s="362" t="s">
        <v>291</v>
      </c>
      <c r="B111" s="378" t="s">
        <v>172</v>
      </c>
      <c r="C111" s="400" t="s">
        <v>821</v>
      </c>
      <c r="D111" s="385">
        <v>0</v>
      </c>
      <c r="E111" s="366">
        <v>0</v>
      </c>
      <c r="F111" s="366">
        <f t="shared" si="3"/>
        <v>0</v>
      </c>
      <c r="G111" s="367" t="s">
        <v>340</v>
      </c>
      <c r="H111" s="401" t="s">
        <v>340</v>
      </c>
      <c r="I111" s="350"/>
      <c r="J111" s="351"/>
      <c r="K111" s="351"/>
    </row>
    <row r="112" spans="1:11" s="352" customFormat="1" ht="22.5" x14ac:dyDescent="0.2">
      <c r="A112" s="362" t="s">
        <v>292</v>
      </c>
      <c r="B112" s="378" t="s">
        <v>173</v>
      </c>
      <c r="C112" s="400" t="s">
        <v>821</v>
      </c>
      <c r="D112" s="385">
        <v>0</v>
      </c>
      <c r="E112" s="366">
        <v>0</v>
      </c>
      <c r="F112" s="366">
        <f t="shared" si="3"/>
        <v>0</v>
      </c>
      <c r="G112" s="367" t="s">
        <v>340</v>
      </c>
      <c r="H112" s="401" t="s">
        <v>340</v>
      </c>
      <c r="I112" s="350"/>
      <c r="J112" s="351"/>
      <c r="K112" s="351"/>
    </row>
    <row r="113" spans="1:11" s="352" customFormat="1" ht="22.5" x14ac:dyDescent="0.2">
      <c r="A113" s="362" t="s">
        <v>293</v>
      </c>
      <c r="B113" s="378" t="s">
        <v>174</v>
      </c>
      <c r="C113" s="400" t="s">
        <v>821</v>
      </c>
      <c r="D113" s="385">
        <v>0</v>
      </c>
      <c r="E113" s="366">
        <v>0</v>
      </c>
      <c r="F113" s="366">
        <f t="shared" si="3"/>
        <v>0</v>
      </c>
      <c r="G113" s="367" t="s">
        <v>340</v>
      </c>
      <c r="H113" s="401" t="s">
        <v>340</v>
      </c>
      <c r="I113" s="350"/>
      <c r="J113" s="351"/>
      <c r="K113" s="351"/>
    </row>
    <row r="114" spans="1:11" s="352" customFormat="1" x14ac:dyDescent="0.2">
      <c r="A114" s="362" t="s">
        <v>29</v>
      </c>
      <c r="B114" s="363" t="s">
        <v>175</v>
      </c>
      <c r="C114" s="400" t="s">
        <v>821</v>
      </c>
      <c r="D114" s="385">
        <v>0</v>
      </c>
      <c r="E114" s="366">
        <v>0</v>
      </c>
      <c r="F114" s="366">
        <f t="shared" si="3"/>
        <v>0</v>
      </c>
      <c r="G114" s="367" t="s">
        <v>340</v>
      </c>
      <c r="H114" s="401" t="s">
        <v>340</v>
      </c>
      <c r="I114" s="350"/>
      <c r="J114" s="351"/>
      <c r="K114" s="351"/>
    </row>
    <row r="115" spans="1:11" s="352" customFormat="1" x14ac:dyDescent="0.2">
      <c r="A115" s="362" t="s">
        <v>30</v>
      </c>
      <c r="B115" s="363" t="s">
        <v>176</v>
      </c>
      <c r="C115" s="400" t="s">
        <v>821</v>
      </c>
      <c r="D115" s="385">
        <f>D87</f>
        <v>75.29099999999994</v>
      </c>
      <c r="E115" s="366">
        <f>E87</f>
        <v>-48.983288333333377</v>
      </c>
      <c r="F115" s="366">
        <f>E115-D115</f>
        <v>-124.27428833333332</v>
      </c>
      <c r="G115" s="366">
        <f>F115/D115*100</f>
        <v>-165.05862365134399</v>
      </c>
      <c r="H115" s="401" t="s">
        <v>340</v>
      </c>
      <c r="I115" s="350"/>
      <c r="J115" s="351"/>
      <c r="K115" s="351"/>
    </row>
    <row r="116" spans="1:11" s="352" customFormat="1" x14ac:dyDescent="0.2">
      <c r="A116" s="362" t="s">
        <v>31</v>
      </c>
      <c r="B116" s="363" t="s">
        <v>177</v>
      </c>
      <c r="C116" s="400" t="s">
        <v>821</v>
      </c>
      <c r="D116" s="385">
        <v>0</v>
      </c>
      <c r="E116" s="366">
        <v>0</v>
      </c>
      <c r="F116" s="366">
        <f t="shared" si="3"/>
        <v>0</v>
      </c>
      <c r="G116" s="367" t="s">
        <v>340</v>
      </c>
      <c r="H116" s="401" t="s">
        <v>340</v>
      </c>
      <c r="I116" s="350"/>
      <c r="J116" s="351"/>
      <c r="K116" s="351"/>
    </row>
    <row r="117" spans="1:11" s="352" customFormat="1" x14ac:dyDescent="0.2">
      <c r="A117" s="362" t="s">
        <v>294</v>
      </c>
      <c r="B117" s="363" t="s">
        <v>179</v>
      </c>
      <c r="C117" s="400" t="s">
        <v>821</v>
      </c>
      <c r="D117" s="385">
        <f>D89</f>
        <v>-10.006</v>
      </c>
      <c r="E117" s="366">
        <f>E89</f>
        <v>3.4205166666666673</v>
      </c>
      <c r="F117" s="366">
        <f t="shared" si="3"/>
        <v>13.426516666666668</v>
      </c>
      <c r="G117" s="366">
        <f>F117/D117*100</f>
        <v>-134.18465587314279</v>
      </c>
      <c r="H117" s="401" t="s">
        <v>340</v>
      </c>
      <c r="I117" s="350"/>
      <c r="J117" s="351"/>
      <c r="K117" s="351"/>
    </row>
    <row r="118" spans="1:11" s="352" customFormat="1" x14ac:dyDescent="0.2">
      <c r="A118" s="362" t="s">
        <v>295</v>
      </c>
      <c r="B118" s="363" t="s">
        <v>181</v>
      </c>
      <c r="C118" s="400" t="s">
        <v>821</v>
      </c>
      <c r="D118" s="385">
        <v>0</v>
      </c>
      <c r="E118" s="366">
        <v>0</v>
      </c>
      <c r="F118" s="366">
        <f t="shared" si="3"/>
        <v>0</v>
      </c>
      <c r="G118" s="367" t="s">
        <v>340</v>
      </c>
      <c r="H118" s="401" t="s">
        <v>340</v>
      </c>
      <c r="I118" s="350"/>
      <c r="J118" s="351"/>
      <c r="K118" s="351"/>
    </row>
    <row r="119" spans="1:11" s="352" customFormat="1" x14ac:dyDescent="0.2">
      <c r="A119" s="362" t="s">
        <v>296</v>
      </c>
      <c r="B119" s="363" t="s">
        <v>183</v>
      </c>
      <c r="C119" s="400" t="s">
        <v>821</v>
      </c>
      <c r="D119" s="385">
        <v>0</v>
      </c>
      <c r="E119" s="366">
        <v>0</v>
      </c>
      <c r="F119" s="366">
        <f t="shared" si="3"/>
        <v>0</v>
      </c>
      <c r="G119" s="367" t="s">
        <v>340</v>
      </c>
      <c r="H119" s="401" t="s">
        <v>340</v>
      </c>
      <c r="I119" s="350"/>
      <c r="J119" s="351"/>
      <c r="K119" s="351"/>
    </row>
    <row r="120" spans="1:11" s="352" customFormat="1" ht="22.5" x14ac:dyDescent="0.2">
      <c r="A120" s="362" t="s">
        <v>297</v>
      </c>
      <c r="B120" s="369" t="s">
        <v>185</v>
      </c>
      <c r="C120" s="400" t="s">
        <v>821</v>
      </c>
      <c r="D120" s="385"/>
      <c r="E120" s="366"/>
      <c r="F120" s="366"/>
      <c r="G120" s="367"/>
      <c r="H120" s="401" t="s">
        <v>340</v>
      </c>
      <c r="I120" s="350"/>
      <c r="J120" s="351"/>
      <c r="K120" s="351"/>
    </row>
    <row r="121" spans="1:11" s="352" customFormat="1" x14ac:dyDescent="0.2">
      <c r="A121" s="362" t="s">
        <v>298</v>
      </c>
      <c r="B121" s="376" t="s">
        <v>95</v>
      </c>
      <c r="C121" s="400" t="s">
        <v>821</v>
      </c>
      <c r="D121" s="385">
        <v>0</v>
      </c>
      <c r="E121" s="366">
        <v>0</v>
      </c>
      <c r="F121" s="366">
        <f t="shared" si="3"/>
        <v>0</v>
      </c>
      <c r="G121" s="367" t="s">
        <v>340</v>
      </c>
      <c r="H121" s="401" t="s">
        <v>340</v>
      </c>
      <c r="I121" s="350"/>
      <c r="J121" s="351"/>
      <c r="K121" s="351"/>
    </row>
    <row r="122" spans="1:11" s="352" customFormat="1" x14ac:dyDescent="0.2">
      <c r="A122" s="362" t="s">
        <v>299</v>
      </c>
      <c r="B122" s="376" t="s">
        <v>96</v>
      </c>
      <c r="C122" s="400" t="s">
        <v>821</v>
      </c>
      <c r="D122" s="385">
        <v>0</v>
      </c>
      <c r="E122" s="366">
        <v>0</v>
      </c>
      <c r="F122" s="366">
        <f t="shared" si="3"/>
        <v>0</v>
      </c>
      <c r="G122" s="367" t="s">
        <v>340</v>
      </c>
      <c r="H122" s="401" t="s">
        <v>340</v>
      </c>
      <c r="I122" s="350"/>
      <c r="J122" s="351"/>
      <c r="K122" s="351"/>
    </row>
    <row r="123" spans="1:11" s="352" customFormat="1" x14ac:dyDescent="0.2">
      <c r="A123" s="362" t="s">
        <v>300</v>
      </c>
      <c r="B123" s="363" t="s">
        <v>189</v>
      </c>
      <c r="C123" s="400" t="s">
        <v>821</v>
      </c>
      <c r="D123" s="385">
        <f>D95+D96</f>
        <v>21.220000000000013</v>
      </c>
      <c r="E123" s="366">
        <f>E95</f>
        <v>20.706771666666697</v>
      </c>
      <c r="F123" s="366">
        <f t="shared" si="3"/>
        <v>-0.5132283333333163</v>
      </c>
      <c r="G123" s="366">
        <f>F123/D123*100</f>
        <v>-2.4186066603832046</v>
      </c>
      <c r="H123" s="401" t="s">
        <v>340</v>
      </c>
      <c r="I123" s="350"/>
      <c r="J123" s="351"/>
      <c r="K123" s="351"/>
    </row>
    <row r="124" spans="1:11" s="352" customFormat="1" x14ac:dyDescent="0.2">
      <c r="A124" s="362" t="s">
        <v>301</v>
      </c>
      <c r="B124" s="403" t="s">
        <v>302</v>
      </c>
      <c r="C124" s="400" t="s">
        <v>821</v>
      </c>
      <c r="D124" s="385">
        <f>D130+D132+D138</f>
        <v>17.300999999999991</v>
      </c>
      <c r="E124" s="366">
        <v>9.3770000000000007</v>
      </c>
      <c r="F124" s="366">
        <f t="shared" si="3"/>
        <v>-7.9239999999999906</v>
      </c>
      <c r="G124" s="366">
        <f>F124/D124*100</f>
        <v>-45.800820761805646</v>
      </c>
      <c r="H124" s="401" t="s">
        <v>340</v>
      </c>
      <c r="I124" s="350"/>
      <c r="J124" s="351"/>
      <c r="K124" s="351"/>
    </row>
    <row r="125" spans="1:11" s="352" customFormat="1" x14ac:dyDescent="0.2">
      <c r="A125" s="362" t="s">
        <v>32</v>
      </c>
      <c r="B125" s="363" t="s">
        <v>171</v>
      </c>
      <c r="C125" s="400" t="s">
        <v>821</v>
      </c>
      <c r="D125" s="385">
        <v>0</v>
      </c>
      <c r="E125" s="366">
        <v>0</v>
      </c>
      <c r="F125" s="366">
        <f t="shared" si="3"/>
        <v>0</v>
      </c>
      <c r="G125" s="367" t="s">
        <v>340</v>
      </c>
      <c r="H125" s="401" t="s">
        <v>340</v>
      </c>
      <c r="I125" s="350"/>
      <c r="J125" s="351"/>
      <c r="K125" s="351"/>
    </row>
    <row r="126" spans="1:11" s="352" customFormat="1" ht="22.5" x14ac:dyDescent="0.2">
      <c r="A126" s="362" t="s">
        <v>303</v>
      </c>
      <c r="B126" s="378" t="s">
        <v>172</v>
      </c>
      <c r="C126" s="400" t="s">
        <v>821</v>
      </c>
      <c r="D126" s="385">
        <v>0</v>
      </c>
      <c r="E126" s="366">
        <v>0</v>
      </c>
      <c r="F126" s="366">
        <f t="shared" si="3"/>
        <v>0</v>
      </c>
      <c r="G126" s="367" t="s">
        <v>340</v>
      </c>
      <c r="H126" s="401" t="s">
        <v>340</v>
      </c>
      <c r="I126" s="350"/>
      <c r="J126" s="351"/>
      <c r="K126" s="351"/>
    </row>
    <row r="127" spans="1:11" s="352" customFormat="1" ht="22.5" x14ac:dyDescent="0.2">
      <c r="A127" s="362" t="s">
        <v>304</v>
      </c>
      <c r="B127" s="378" t="s">
        <v>173</v>
      </c>
      <c r="C127" s="400" t="s">
        <v>821</v>
      </c>
      <c r="D127" s="385">
        <v>0</v>
      </c>
      <c r="E127" s="366">
        <v>0</v>
      </c>
      <c r="F127" s="366">
        <f t="shared" si="3"/>
        <v>0</v>
      </c>
      <c r="G127" s="367" t="s">
        <v>340</v>
      </c>
      <c r="H127" s="401" t="s">
        <v>340</v>
      </c>
      <c r="I127" s="350"/>
      <c r="J127" s="351"/>
      <c r="K127" s="351"/>
    </row>
    <row r="128" spans="1:11" s="352" customFormat="1" ht="22.5" x14ac:dyDescent="0.2">
      <c r="A128" s="362" t="s">
        <v>305</v>
      </c>
      <c r="B128" s="378" t="s">
        <v>174</v>
      </c>
      <c r="C128" s="400" t="s">
        <v>821</v>
      </c>
      <c r="D128" s="385">
        <v>0</v>
      </c>
      <c r="E128" s="366">
        <v>0</v>
      </c>
      <c r="F128" s="366">
        <f t="shared" si="3"/>
        <v>0</v>
      </c>
      <c r="G128" s="367" t="s">
        <v>340</v>
      </c>
      <c r="H128" s="401" t="s">
        <v>340</v>
      </c>
      <c r="I128" s="350"/>
      <c r="J128" s="351"/>
      <c r="K128" s="351"/>
    </row>
    <row r="129" spans="1:11" s="352" customFormat="1" x14ac:dyDescent="0.2">
      <c r="A129" s="362" t="s">
        <v>33</v>
      </c>
      <c r="B129" s="379" t="s">
        <v>306</v>
      </c>
      <c r="C129" s="400" t="s">
        <v>821</v>
      </c>
      <c r="D129" s="385">
        <v>0</v>
      </c>
      <c r="E129" s="366">
        <v>0</v>
      </c>
      <c r="F129" s="366">
        <f t="shared" si="3"/>
        <v>0</v>
      </c>
      <c r="G129" s="367" t="s">
        <v>340</v>
      </c>
      <c r="H129" s="401" t="s">
        <v>340</v>
      </c>
      <c r="I129" s="350"/>
      <c r="J129" s="351"/>
      <c r="K129" s="351"/>
    </row>
    <row r="130" spans="1:11" s="352" customFormat="1" x14ac:dyDescent="0.2">
      <c r="A130" s="362" t="s">
        <v>34</v>
      </c>
      <c r="B130" s="379" t="s">
        <v>307</v>
      </c>
      <c r="C130" s="400" t="s">
        <v>821</v>
      </c>
      <c r="D130" s="385">
        <f>D115*0.2</f>
        <v>15.058199999999989</v>
      </c>
      <c r="E130" s="366">
        <v>9.3770000000000007</v>
      </c>
      <c r="F130" s="366">
        <f t="shared" si="3"/>
        <v>-5.681199999999988</v>
      </c>
      <c r="G130" s="366">
        <f>F130/D130*100</f>
        <v>-37.72828093663248</v>
      </c>
      <c r="H130" s="401" t="s">
        <v>340</v>
      </c>
      <c r="I130" s="350"/>
      <c r="J130" s="351"/>
      <c r="K130" s="351"/>
    </row>
    <row r="131" spans="1:11" s="352" customFormat="1" x14ac:dyDescent="0.2">
      <c r="A131" s="362" t="s">
        <v>35</v>
      </c>
      <c r="B131" s="379" t="s">
        <v>308</v>
      </c>
      <c r="C131" s="400" t="s">
        <v>821</v>
      </c>
      <c r="D131" s="385">
        <v>0</v>
      </c>
      <c r="E131" s="366">
        <v>0</v>
      </c>
      <c r="F131" s="366">
        <f t="shared" si="3"/>
        <v>0</v>
      </c>
      <c r="G131" s="367" t="s">
        <v>340</v>
      </c>
      <c r="H131" s="401" t="s">
        <v>340</v>
      </c>
      <c r="I131" s="350"/>
      <c r="J131" s="351"/>
      <c r="K131" s="351"/>
    </row>
    <row r="132" spans="1:11" s="352" customFormat="1" x14ac:dyDescent="0.2">
      <c r="A132" s="362" t="s">
        <v>309</v>
      </c>
      <c r="B132" s="379" t="s">
        <v>310</v>
      </c>
      <c r="C132" s="400" t="s">
        <v>821</v>
      </c>
      <c r="D132" s="366">
        <f>D117*0.2</f>
        <v>-2.0012000000000003</v>
      </c>
      <c r="E132" s="366">
        <v>0</v>
      </c>
      <c r="F132" s="366">
        <f t="shared" si="3"/>
        <v>2.0012000000000003</v>
      </c>
      <c r="G132" s="366">
        <f>F132/D132*100</f>
        <v>-100</v>
      </c>
      <c r="H132" s="401" t="s">
        <v>340</v>
      </c>
      <c r="I132" s="350"/>
      <c r="J132" s="351"/>
      <c r="K132" s="351"/>
    </row>
    <row r="133" spans="1:11" s="352" customFormat="1" x14ac:dyDescent="0.2">
      <c r="A133" s="362" t="s">
        <v>311</v>
      </c>
      <c r="B133" s="379" t="s">
        <v>312</v>
      </c>
      <c r="C133" s="400" t="s">
        <v>821</v>
      </c>
      <c r="D133" s="385">
        <v>0</v>
      </c>
      <c r="E133" s="366">
        <v>0</v>
      </c>
      <c r="F133" s="366">
        <f t="shared" si="3"/>
        <v>0</v>
      </c>
      <c r="G133" s="367" t="s">
        <v>340</v>
      </c>
      <c r="H133" s="401" t="s">
        <v>340</v>
      </c>
      <c r="I133" s="350">
        <f>-53.49+9.37</f>
        <v>-44.120000000000005</v>
      </c>
      <c r="J133" s="351"/>
      <c r="K133" s="351"/>
    </row>
    <row r="134" spans="1:11" s="352" customFormat="1" x14ac:dyDescent="0.2">
      <c r="A134" s="362" t="s">
        <v>313</v>
      </c>
      <c r="B134" s="379" t="s">
        <v>314</v>
      </c>
      <c r="C134" s="400" t="s">
        <v>821</v>
      </c>
      <c r="D134" s="385">
        <v>0</v>
      </c>
      <c r="E134" s="366">
        <v>0</v>
      </c>
      <c r="F134" s="366">
        <f t="shared" si="3"/>
        <v>0</v>
      </c>
      <c r="G134" s="367" t="s">
        <v>340</v>
      </c>
      <c r="H134" s="401" t="s">
        <v>340</v>
      </c>
      <c r="I134" s="350"/>
      <c r="J134" s="351"/>
      <c r="K134" s="351"/>
    </row>
    <row r="135" spans="1:11" s="352" customFormat="1" ht="22.5" x14ac:dyDescent="0.2">
      <c r="A135" s="362" t="s">
        <v>315</v>
      </c>
      <c r="B135" s="379" t="s">
        <v>185</v>
      </c>
      <c r="C135" s="400" t="s">
        <v>821</v>
      </c>
      <c r="D135" s="385">
        <v>0</v>
      </c>
      <c r="E135" s="366">
        <v>0</v>
      </c>
      <c r="F135" s="366">
        <f t="shared" si="3"/>
        <v>0</v>
      </c>
      <c r="G135" s="367" t="s">
        <v>340</v>
      </c>
      <c r="H135" s="401" t="s">
        <v>340</v>
      </c>
      <c r="I135" s="350"/>
      <c r="J135" s="351"/>
      <c r="K135" s="351"/>
    </row>
    <row r="136" spans="1:11" s="352" customFormat="1" x14ac:dyDescent="0.2">
      <c r="A136" s="362" t="s">
        <v>316</v>
      </c>
      <c r="B136" s="376" t="s">
        <v>317</v>
      </c>
      <c r="C136" s="400" t="s">
        <v>821</v>
      </c>
      <c r="D136" s="385">
        <v>0</v>
      </c>
      <c r="E136" s="366">
        <v>0</v>
      </c>
      <c r="F136" s="366">
        <f t="shared" si="3"/>
        <v>0</v>
      </c>
      <c r="G136" s="367" t="s">
        <v>340</v>
      </c>
      <c r="H136" s="401" t="s">
        <v>340</v>
      </c>
      <c r="I136" s="350"/>
      <c r="J136" s="351"/>
      <c r="K136" s="351"/>
    </row>
    <row r="137" spans="1:11" s="352" customFormat="1" x14ac:dyDescent="0.2">
      <c r="A137" s="362" t="s">
        <v>318</v>
      </c>
      <c r="B137" s="376" t="s">
        <v>96</v>
      </c>
      <c r="C137" s="400" t="s">
        <v>821</v>
      </c>
      <c r="D137" s="385">
        <v>0</v>
      </c>
      <c r="E137" s="366">
        <v>0</v>
      </c>
      <c r="F137" s="366">
        <f t="shared" si="3"/>
        <v>0</v>
      </c>
      <c r="G137" s="367" t="s">
        <v>340</v>
      </c>
      <c r="H137" s="401" t="s">
        <v>340</v>
      </c>
      <c r="I137" s="350"/>
      <c r="J137" s="351"/>
      <c r="K137" s="351"/>
    </row>
    <row r="138" spans="1:11" s="352" customFormat="1" x14ac:dyDescent="0.2">
      <c r="A138" s="362" t="s">
        <v>319</v>
      </c>
      <c r="B138" s="379" t="s">
        <v>320</v>
      </c>
      <c r="C138" s="400" t="s">
        <v>821</v>
      </c>
      <c r="D138" s="385">
        <f>D123*0.2</f>
        <v>4.2440000000000024</v>
      </c>
      <c r="E138" s="366">
        <v>0</v>
      </c>
      <c r="F138" s="366">
        <f t="shared" si="3"/>
        <v>-4.2440000000000024</v>
      </c>
      <c r="G138" s="366">
        <f>F138/D138*100</f>
        <v>-100</v>
      </c>
      <c r="H138" s="401" t="s">
        <v>340</v>
      </c>
      <c r="I138" s="350"/>
      <c r="J138" s="351"/>
      <c r="K138" s="351"/>
    </row>
    <row r="139" spans="1:11" s="352" customFormat="1" x14ac:dyDescent="0.2">
      <c r="A139" s="362" t="s">
        <v>321</v>
      </c>
      <c r="B139" s="403" t="s">
        <v>322</v>
      </c>
      <c r="C139" s="400" t="s">
        <v>821</v>
      </c>
      <c r="D139" s="385">
        <f>D145+D147+D153</f>
        <v>69.203999999999965</v>
      </c>
      <c r="E139" s="385">
        <f>E109+E124</f>
        <v>-44.17799999999999</v>
      </c>
      <c r="F139" s="366">
        <f t="shared" si="3"/>
        <v>-113.38199999999995</v>
      </c>
      <c r="G139" s="366">
        <f>F139/D139*100</f>
        <v>-163.83735044217099</v>
      </c>
      <c r="H139" s="401" t="s">
        <v>340</v>
      </c>
      <c r="I139" s="350"/>
      <c r="J139" s="351"/>
      <c r="K139" s="351"/>
    </row>
    <row r="140" spans="1:11" s="352" customFormat="1" x14ac:dyDescent="0.2">
      <c r="A140" s="362" t="s">
        <v>36</v>
      </c>
      <c r="B140" s="363" t="s">
        <v>171</v>
      </c>
      <c r="C140" s="400" t="s">
        <v>821</v>
      </c>
      <c r="D140" s="385">
        <v>0</v>
      </c>
      <c r="E140" s="366">
        <v>0</v>
      </c>
      <c r="F140" s="366">
        <f t="shared" si="3"/>
        <v>0</v>
      </c>
      <c r="G140" s="367" t="s">
        <v>340</v>
      </c>
      <c r="H140" s="401" t="s">
        <v>340</v>
      </c>
      <c r="I140" s="374">
        <f>(D139-D155)*1000</f>
        <v>5963.9999999999627</v>
      </c>
      <c r="J140" s="351"/>
      <c r="K140" s="351"/>
    </row>
    <row r="141" spans="1:11" s="352" customFormat="1" ht="22.5" x14ac:dyDescent="0.2">
      <c r="A141" s="362" t="s">
        <v>323</v>
      </c>
      <c r="B141" s="378" t="s">
        <v>172</v>
      </c>
      <c r="C141" s="400" t="s">
        <v>821</v>
      </c>
      <c r="D141" s="385">
        <v>0</v>
      </c>
      <c r="E141" s="366">
        <v>0</v>
      </c>
      <c r="F141" s="366">
        <f t="shared" si="3"/>
        <v>0</v>
      </c>
      <c r="G141" s="367" t="s">
        <v>340</v>
      </c>
      <c r="H141" s="401" t="s">
        <v>340</v>
      </c>
      <c r="I141" s="350"/>
      <c r="J141" s="351"/>
      <c r="K141" s="351"/>
    </row>
    <row r="142" spans="1:11" s="352" customFormat="1" ht="22.5" x14ac:dyDescent="0.2">
      <c r="A142" s="362" t="s">
        <v>324</v>
      </c>
      <c r="B142" s="378" t="s">
        <v>173</v>
      </c>
      <c r="C142" s="400" t="s">
        <v>821</v>
      </c>
      <c r="D142" s="385">
        <v>0</v>
      </c>
      <c r="E142" s="366">
        <v>0</v>
      </c>
      <c r="F142" s="366">
        <f t="shared" si="3"/>
        <v>0</v>
      </c>
      <c r="G142" s="367" t="s">
        <v>340</v>
      </c>
      <c r="H142" s="401" t="s">
        <v>340</v>
      </c>
      <c r="I142" s="350"/>
      <c r="J142" s="351"/>
      <c r="K142" s="351"/>
    </row>
    <row r="143" spans="1:11" s="352" customFormat="1" ht="22.5" x14ac:dyDescent="0.2">
      <c r="A143" s="362" t="s">
        <v>325</v>
      </c>
      <c r="B143" s="378" t="s">
        <v>174</v>
      </c>
      <c r="C143" s="400" t="s">
        <v>821</v>
      </c>
      <c r="D143" s="385">
        <v>0</v>
      </c>
      <c r="E143" s="366">
        <v>0</v>
      </c>
      <c r="F143" s="366">
        <f t="shared" si="3"/>
        <v>0</v>
      </c>
      <c r="G143" s="367" t="s">
        <v>340</v>
      </c>
      <c r="H143" s="401" t="s">
        <v>340</v>
      </c>
      <c r="I143" s="350"/>
      <c r="J143" s="351"/>
      <c r="K143" s="351"/>
    </row>
    <row r="144" spans="1:11" s="352" customFormat="1" x14ac:dyDescent="0.2">
      <c r="A144" s="362" t="s">
        <v>37</v>
      </c>
      <c r="B144" s="363" t="s">
        <v>175</v>
      </c>
      <c r="C144" s="400" t="s">
        <v>821</v>
      </c>
      <c r="D144" s="385">
        <v>0</v>
      </c>
      <c r="E144" s="366">
        <v>0</v>
      </c>
      <c r="F144" s="366">
        <f t="shared" si="3"/>
        <v>0</v>
      </c>
      <c r="G144" s="367" t="s">
        <v>340</v>
      </c>
      <c r="H144" s="401" t="s">
        <v>340</v>
      </c>
      <c r="I144" s="350"/>
      <c r="J144" s="351"/>
      <c r="K144" s="351"/>
    </row>
    <row r="145" spans="1:11" s="352" customFormat="1" x14ac:dyDescent="0.2">
      <c r="A145" s="362" t="s">
        <v>38</v>
      </c>
      <c r="B145" s="363" t="s">
        <v>176</v>
      </c>
      <c r="C145" s="400" t="s">
        <v>821</v>
      </c>
      <c r="D145" s="385">
        <f>D115-D130</f>
        <v>60.232799999999955</v>
      </c>
      <c r="E145" s="366">
        <f>E115-E130</f>
        <v>-58.360288333333379</v>
      </c>
      <c r="F145" s="366">
        <f t="shared" si="3"/>
        <v>-118.59308833333333</v>
      </c>
      <c r="G145" s="366">
        <f>F145/D145*100</f>
        <v>-196.89120933002187</v>
      </c>
      <c r="H145" s="401" t="s">
        <v>340</v>
      </c>
      <c r="I145" s="350"/>
      <c r="J145" s="351"/>
      <c r="K145" s="351"/>
    </row>
    <row r="146" spans="1:11" s="352" customFormat="1" x14ac:dyDescent="0.2">
      <c r="A146" s="362" t="s">
        <v>39</v>
      </c>
      <c r="B146" s="363" t="s">
        <v>177</v>
      </c>
      <c r="C146" s="400" t="s">
        <v>821</v>
      </c>
      <c r="D146" s="385">
        <v>0</v>
      </c>
      <c r="E146" s="366">
        <v>0</v>
      </c>
      <c r="F146" s="366">
        <f t="shared" si="3"/>
        <v>0</v>
      </c>
      <c r="G146" s="367" t="s">
        <v>340</v>
      </c>
      <c r="H146" s="401" t="s">
        <v>340</v>
      </c>
      <c r="I146" s="350"/>
      <c r="J146" s="351"/>
      <c r="K146" s="351"/>
    </row>
    <row r="147" spans="1:11" s="352" customFormat="1" x14ac:dyDescent="0.2">
      <c r="A147" s="362" t="s">
        <v>326</v>
      </c>
      <c r="B147" s="369" t="s">
        <v>179</v>
      </c>
      <c r="C147" s="400" t="s">
        <v>821</v>
      </c>
      <c r="D147" s="385">
        <f>D117-D132</f>
        <v>-8.0047999999999995</v>
      </c>
      <c r="E147" s="385">
        <f>E117-E132</f>
        <v>3.4205166666666673</v>
      </c>
      <c r="F147" s="366">
        <f t="shared" si="3"/>
        <v>11.425316666666667</v>
      </c>
      <c r="G147" s="366">
        <f>F147/D147*100</f>
        <v>-142.73081984142851</v>
      </c>
      <c r="H147" s="401" t="s">
        <v>340</v>
      </c>
      <c r="I147" s="350"/>
      <c r="J147" s="351"/>
      <c r="K147" s="351"/>
    </row>
    <row r="148" spans="1:11" s="352" customFormat="1" x14ac:dyDescent="0.2">
      <c r="A148" s="362" t="s">
        <v>327</v>
      </c>
      <c r="B148" s="363" t="s">
        <v>181</v>
      </c>
      <c r="C148" s="400" t="s">
        <v>821</v>
      </c>
      <c r="D148" s="385">
        <v>0</v>
      </c>
      <c r="E148" s="366">
        <v>0</v>
      </c>
      <c r="F148" s="366">
        <f t="shared" si="3"/>
        <v>0</v>
      </c>
      <c r="G148" s="367" t="s">
        <v>340</v>
      </c>
      <c r="H148" s="401" t="s">
        <v>340</v>
      </c>
      <c r="I148" s="350"/>
      <c r="J148" s="351"/>
      <c r="K148" s="351"/>
    </row>
    <row r="149" spans="1:11" s="352" customFormat="1" x14ac:dyDescent="0.2">
      <c r="A149" s="362" t="s">
        <v>328</v>
      </c>
      <c r="B149" s="363" t="s">
        <v>183</v>
      </c>
      <c r="C149" s="400" t="s">
        <v>821</v>
      </c>
      <c r="D149" s="385">
        <v>0</v>
      </c>
      <c r="E149" s="366">
        <v>0</v>
      </c>
      <c r="F149" s="366">
        <f t="shared" si="3"/>
        <v>0</v>
      </c>
      <c r="G149" s="367" t="s">
        <v>340</v>
      </c>
      <c r="H149" s="401" t="s">
        <v>340</v>
      </c>
      <c r="I149" s="350"/>
      <c r="J149" s="351"/>
      <c r="K149" s="351"/>
    </row>
    <row r="150" spans="1:11" s="352" customFormat="1" ht="22.5" x14ac:dyDescent="0.2">
      <c r="A150" s="362" t="s">
        <v>329</v>
      </c>
      <c r="B150" s="369" t="s">
        <v>185</v>
      </c>
      <c r="C150" s="400" t="s">
        <v>821</v>
      </c>
      <c r="D150" s="385">
        <v>0</v>
      </c>
      <c r="E150" s="366">
        <v>0</v>
      </c>
      <c r="F150" s="366">
        <f t="shared" si="3"/>
        <v>0</v>
      </c>
      <c r="G150" s="367" t="s">
        <v>340</v>
      </c>
      <c r="H150" s="401" t="s">
        <v>340</v>
      </c>
      <c r="I150" s="350"/>
      <c r="J150" s="351"/>
      <c r="K150" s="351"/>
    </row>
    <row r="151" spans="1:11" s="352" customFormat="1" x14ac:dyDescent="0.2">
      <c r="A151" s="362" t="s">
        <v>330</v>
      </c>
      <c r="B151" s="376" t="s">
        <v>95</v>
      </c>
      <c r="C151" s="400" t="s">
        <v>821</v>
      </c>
      <c r="D151" s="385">
        <v>0</v>
      </c>
      <c r="E151" s="366">
        <v>0</v>
      </c>
      <c r="F151" s="366">
        <f t="shared" si="3"/>
        <v>0</v>
      </c>
      <c r="G151" s="367" t="s">
        <v>340</v>
      </c>
      <c r="H151" s="401" t="s">
        <v>340</v>
      </c>
      <c r="I151" s="350"/>
      <c r="J151" s="351"/>
      <c r="K151" s="351"/>
    </row>
    <row r="152" spans="1:11" s="352" customFormat="1" x14ac:dyDescent="0.2">
      <c r="A152" s="362" t="s">
        <v>331</v>
      </c>
      <c r="B152" s="376" t="s">
        <v>96</v>
      </c>
      <c r="C152" s="400" t="s">
        <v>821</v>
      </c>
      <c r="D152" s="385">
        <v>0</v>
      </c>
      <c r="E152" s="366">
        <v>0</v>
      </c>
      <c r="F152" s="366">
        <f t="shared" si="3"/>
        <v>0</v>
      </c>
      <c r="G152" s="367" t="s">
        <v>340</v>
      </c>
      <c r="H152" s="401" t="s">
        <v>340</v>
      </c>
      <c r="I152" s="350"/>
      <c r="J152" s="351"/>
      <c r="K152" s="351"/>
    </row>
    <row r="153" spans="1:11" s="352" customFormat="1" x14ac:dyDescent="0.2">
      <c r="A153" s="362" t="s">
        <v>332</v>
      </c>
      <c r="B153" s="363" t="s">
        <v>189</v>
      </c>
      <c r="C153" s="400" t="s">
        <v>821</v>
      </c>
      <c r="D153" s="385">
        <f>D123-D138</f>
        <v>16.97600000000001</v>
      </c>
      <c r="E153" s="385">
        <f>E123-E138</f>
        <v>20.706771666666697</v>
      </c>
      <c r="F153" s="366">
        <f>E153-D153</f>
        <v>3.730771666666687</v>
      </c>
      <c r="G153" s="366">
        <f>F153/D153*100</f>
        <v>21.976741674521001</v>
      </c>
      <c r="H153" s="401" t="s">
        <v>340</v>
      </c>
      <c r="I153" s="350"/>
      <c r="J153" s="351"/>
      <c r="K153" s="351"/>
    </row>
    <row r="154" spans="1:11" s="352" customFormat="1" x14ac:dyDescent="0.2">
      <c r="A154" s="362" t="s">
        <v>333</v>
      </c>
      <c r="B154" s="403" t="s">
        <v>334</v>
      </c>
      <c r="C154" s="400" t="s">
        <v>821</v>
      </c>
      <c r="D154" s="385">
        <f>D139</f>
        <v>69.203999999999965</v>
      </c>
      <c r="E154" s="385">
        <f>E139</f>
        <v>-44.17799999999999</v>
      </c>
      <c r="F154" s="404" t="s">
        <v>340</v>
      </c>
      <c r="G154" s="404" t="s">
        <v>340</v>
      </c>
      <c r="H154" s="401" t="s">
        <v>340</v>
      </c>
      <c r="I154" s="350"/>
      <c r="J154" s="351"/>
      <c r="K154" s="351"/>
    </row>
    <row r="155" spans="1:11" s="352" customFormat="1" x14ac:dyDescent="0.2">
      <c r="A155" s="362" t="s">
        <v>40</v>
      </c>
      <c r="B155" s="379" t="s">
        <v>335</v>
      </c>
      <c r="C155" s="400" t="s">
        <v>821</v>
      </c>
      <c r="D155" s="385">
        <v>63.24</v>
      </c>
      <c r="E155" s="367">
        <v>4.0434690899999994</v>
      </c>
      <c r="F155" s="366">
        <f>E155-D155</f>
        <v>-59.19653091</v>
      </c>
      <c r="G155" s="366">
        <f>F155/D155*100</f>
        <v>-93.60615260910815</v>
      </c>
      <c r="H155" s="401" t="s">
        <v>340</v>
      </c>
      <c r="I155" s="350"/>
      <c r="J155" s="351"/>
      <c r="K155" s="351"/>
    </row>
    <row r="156" spans="1:11" s="352" customFormat="1" x14ac:dyDescent="0.2">
      <c r="A156" s="362" t="s">
        <v>41</v>
      </c>
      <c r="B156" s="379" t="s">
        <v>336</v>
      </c>
      <c r="C156" s="400" t="s">
        <v>821</v>
      </c>
      <c r="D156" s="385" t="s">
        <v>340</v>
      </c>
      <c r="E156" s="367" t="s">
        <v>340</v>
      </c>
      <c r="F156" s="404" t="s">
        <v>340</v>
      </c>
      <c r="G156" s="404" t="s">
        <v>340</v>
      </c>
      <c r="H156" s="401" t="s">
        <v>340</v>
      </c>
      <c r="I156" s="374">
        <f>D109-D155</f>
        <v>23.264999999999908</v>
      </c>
      <c r="J156" s="351"/>
      <c r="K156" s="351"/>
    </row>
    <row r="157" spans="1:11" s="352" customFormat="1" x14ac:dyDescent="0.2">
      <c r="A157" s="362" t="s">
        <v>42</v>
      </c>
      <c r="B157" s="379" t="s">
        <v>337</v>
      </c>
      <c r="C157" s="400" t="s">
        <v>821</v>
      </c>
      <c r="D157" s="385">
        <v>5.97</v>
      </c>
      <c r="E157" s="367" t="s">
        <v>340</v>
      </c>
      <c r="F157" s="404" t="s">
        <v>340</v>
      </c>
      <c r="G157" s="404" t="s">
        <v>340</v>
      </c>
      <c r="H157" s="401" t="s">
        <v>340</v>
      </c>
      <c r="I157" s="350"/>
      <c r="J157" s="351"/>
      <c r="K157" s="351"/>
    </row>
    <row r="158" spans="1:11" s="352" customFormat="1" ht="12" thickBot="1" x14ac:dyDescent="0.25">
      <c r="A158" s="405" t="s">
        <v>43</v>
      </c>
      <c r="B158" s="406" t="s">
        <v>338</v>
      </c>
      <c r="C158" s="407" t="s">
        <v>821</v>
      </c>
      <c r="D158" s="408" t="s">
        <v>340</v>
      </c>
      <c r="E158" s="367" t="s">
        <v>340</v>
      </c>
      <c r="F158" s="409" t="s">
        <v>340</v>
      </c>
      <c r="G158" s="409" t="s">
        <v>340</v>
      </c>
      <c r="H158" s="410" t="s">
        <v>340</v>
      </c>
      <c r="I158" s="350"/>
      <c r="J158" s="351"/>
      <c r="K158" s="351"/>
    </row>
    <row r="159" spans="1:11" s="352" customFormat="1" ht="12" thickBot="1" x14ac:dyDescent="0.25">
      <c r="A159" s="405" t="s">
        <v>339</v>
      </c>
      <c r="B159" s="406" t="s">
        <v>242</v>
      </c>
      <c r="C159" s="407" t="s">
        <v>340</v>
      </c>
      <c r="D159" s="408"/>
      <c r="E159" s="411"/>
      <c r="F159" s="409"/>
      <c r="G159" s="409"/>
      <c r="H159" s="410"/>
      <c r="I159" s="350"/>
      <c r="J159" s="351"/>
      <c r="K159" s="351"/>
    </row>
    <row r="160" spans="1:11" s="352" customFormat="1" ht="22.5" x14ac:dyDescent="0.2">
      <c r="A160" s="362" t="s">
        <v>44</v>
      </c>
      <c r="B160" s="379" t="s">
        <v>341</v>
      </c>
      <c r="C160" s="364" t="s">
        <v>821</v>
      </c>
      <c r="D160" s="385">
        <f>D109+D105+D69</f>
        <v>233.98099999999991</v>
      </c>
      <c r="E160" s="385">
        <f>E109+E105+E69</f>
        <v>-6.1729999999999947</v>
      </c>
      <c r="F160" s="366">
        <f>E160-D160</f>
        <v>-240.15399999999991</v>
      </c>
      <c r="G160" s="366">
        <f>F160/D160*100</f>
        <v>-102.63824840478502</v>
      </c>
      <c r="H160" s="412" t="s">
        <v>340</v>
      </c>
      <c r="I160" s="350"/>
      <c r="J160" s="351"/>
      <c r="K160" s="351"/>
    </row>
    <row r="161" spans="1:11" s="352" customFormat="1" x14ac:dyDescent="0.2">
      <c r="A161" s="362" t="s">
        <v>45</v>
      </c>
      <c r="B161" s="379" t="s">
        <v>342</v>
      </c>
      <c r="C161" s="364" t="s">
        <v>821</v>
      </c>
      <c r="D161" s="385" t="s">
        <v>340</v>
      </c>
      <c r="E161" s="367" t="s">
        <v>340</v>
      </c>
      <c r="F161" s="404" t="s">
        <v>340</v>
      </c>
      <c r="G161" s="404" t="s">
        <v>340</v>
      </c>
      <c r="H161" s="401" t="s">
        <v>340</v>
      </c>
      <c r="I161" s="350"/>
      <c r="J161" s="351"/>
      <c r="K161" s="351"/>
    </row>
    <row r="162" spans="1:11" s="352" customFormat="1" x14ac:dyDescent="0.2">
      <c r="A162" s="362" t="s">
        <v>343</v>
      </c>
      <c r="B162" s="378" t="s">
        <v>344</v>
      </c>
      <c r="C162" s="364" t="s">
        <v>821</v>
      </c>
      <c r="D162" s="385" t="s">
        <v>340</v>
      </c>
      <c r="E162" s="367" t="s">
        <v>340</v>
      </c>
      <c r="F162" s="404" t="s">
        <v>340</v>
      </c>
      <c r="G162" s="404" t="s">
        <v>340</v>
      </c>
      <c r="H162" s="401" t="s">
        <v>340</v>
      </c>
      <c r="I162" s="350"/>
      <c r="J162" s="351"/>
      <c r="K162" s="351"/>
    </row>
    <row r="163" spans="1:11" s="352" customFormat="1" x14ac:dyDescent="0.2">
      <c r="A163" s="362" t="s">
        <v>46</v>
      </c>
      <c r="B163" s="379" t="s">
        <v>345</v>
      </c>
      <c r="C163" s="364" t="s">
        <v>821</v>
      </c>
      <c r="D163" s="385">
        <v>0</v>
      </c>
      <c r="E163" s="367">
        <v>0</v>
      </c>
      <c r="F163" s="404" t="s">
        <v>340</v>
      </c>
      <c r="G163" s="404" t="s">
        <v>340</v>
      </c>
      <c r="H163" s="401" t="s">
        <v>340</v>
      </c>
      <c r="I163" s="350"/>
      <c r="J163" s="351"/>
      <c r="K163" s="351"/>
    </row>
    <row r="164" spans="1:11" s="352" customFormat="1" x14ac:dyDescent="0.2">
      <c r="A164" s="386" t="s">
        <v>346</v>
      </c>
      <c r="B164" s="378" t="s">
        <v>347</v>
      </c>
      <c r="C164" s="364" t="s">
        <v>821</v>
      </c>
      <c r="D164" s="385" t="s">
        <v>340</v>
      </c>
      <c r="E164" s="367" t="s">
        <v>340</v>
      </c>
      <c r="F164" s="404" t="s">
        <v>340</v>
      </c>
      <c r="G164" s="404" t="s">
        <v>340</v>
      </c>
      <c r="H164" s="401" t="s">
        <v>340</v>
      </c>
      <c r="I164" s="350"/>
      <c r="J164" s="351"/>
      <c r="K164" s="351"/>
    </row>
    <row r="165" spans="1:11" s="352" customFormat="1" ht="34.5" thickBot="1" x14ac:dyDescent="0.25">
      <c r="A165" s="405" t="s">
        <v>47</v>
      </c>
      <c r="B165" s="406" t="s">
        <v>348</v>
      </c>
      <c r="C165" s="413" t="s">
        <v>340</v>
      </c>
      <c r="D165" s="414">
        <f>D163/D160</f>
        <v>0</v>
      </c>
      <c r="E165" s="415">
        <v>0</v>
      </c>
      <c r="F165" s="416">
        <f>E165-D165</f>
        <v>0</v>
      </c>
      <c r="G165" s="416">
        <v>0</v>
      </c>
      <c r="H165" s="417" t="s">
        <v>340</v>
      </c>
      <c r="I165" s="350"/>
      <c r="J165" s="351"/>
      <c r="K165" s="351"/>
    </row>
    <row r="166" spans="1:11" s="352" customFormat="1" ht="12" thickBot="1" x14ac:dyDescent="0.25">
      <c r="A166" s="353" t="s">
        <v>349</v>
      </c>
      <c r="B166" s="354"/>
      <c r="C166" s="354"/>
      <c r="D166" s="354"/>
      <c r="E166" s="354"/>
      <c r="F166" s="354"/>
      <c r="G166" s="354"/>
      <c r="H166" s="355"/>
      <c r="I166" s="350"/>
      <c r="J166" s="351"/>
      <c r="K166" s="351"/>
    </row>
    <row r="167" spans="1:11" s="352" customFormat="1" x14ac:dyDescent="0.2">
      <c r="A167" s="356" t="s">
        <v>350</v>
      </c>
      <c r="B167" s="357" t="s">
        <v>351</v>
      </c>
      <c r="C167" s="358" t="s">
        <v>821</v>
      </c>
      <c r="D167" s="394">
        <f>D173+D175+D184</f>
        <v>975.12899999999991</v>
      </c>
      <c r="E167" s="396">
        <f>E173+E175+E184</f>
        <v>270.91899999999998</v>
      </c>
      <c r="F167" s="396">
        <f>E167-D167</f>
        <v>-704.20999999999992</v>
      </c>
      <c r="G167" s="396">
        <f>F167/D167*100</f>
        <v>-72.217111787260961</v>
      </c>
      <c r="H167" s="418"/>
      <c r="I167" s="350"/>
      <c r="J167" s="351"/>
      <c r="K167" s="351"/>
    </row>
    <row r="168" spans="1:11" s="352" customFormat="1" x14ac:dyDescent="0.2">
      <c r="A168" s="362" t="s">
        <v>48</v>
      </c>
      <c r="B168" s="363" t="s">
        <v>171</v>
      </c>
      <c r="C168" s="364" t="s">
        <v>821</v>
      </c>
      <c r="D168" s="385" t="s">
        <v>340</v>
      </c>
      <c r="E168" s="404" t="s">
        <v>340</v>
      </c>
      <c r="F168" s="404" t="s">
        <v>340</v>
      </c>
      <c r="G168" s="367" t="s">
        <v>340</v>
      </c>
      <c r="H168" s="401" t="s">
        <v>340</v>
      </c>
      <c r="I168" s="350"/>
      <c r="J168" s="351"/>
      <c r="K168" s="351"/>
    </row>
    <row r="169" spans="1:11" s="352" customFormat="1" ht="22.5" x14ac:dyDescent="0.2">
      <c r="A169" s="362" t="s">
        <v>352</v>
      </c>
      <c r="B169" s="378" t="s">
        <v>172</v>
      </c>
      <c r="C169" s="364" t="s">
        <v>821</v>
      </c>
      <c r="D169" s="385" t="s">
        <v>340</v>
      </c>
      <c r="E169" s="404" t="s">
        <v>340</v>
      </c>
      <c r="F169" s="404" t="s">
        <v>340</v>
      </c>
      <c r="G169" s="367" t="s">
        <v>340</v>
      </c>
      <c r="H169" s="401" t="s">
        <v>340</v>
      </c>
      <c r="I169" s="350"/>
      <c r="J169" s="351"/>
      <c r="K169" s="351"/>
    </row>
    <row r="170" spans="1:11" s="352" customFormat="1" ht="22.5" x14ac:dyDescent="0.2">
      <c r="A170" s="362" t="s">
        <v>353</v>
      </c>
      <c r="B170" s="378" t="s">
        <v>173</v>
      </c>
      <c r="C170" s="364" t="s">
        <v>821</v>
      </c>
      <c r="D170" s="385" t="s">
        <v>340</v>
      </c>
      <c r="E170" s="404" t="s">
        <v>340</v>
      </c>
      <c r="F170" s="404" t="s">
        <v>340</v>
      </c>
      <c r="G170" s="367" t="s">
        <v>340</v>
      </c>
      <c r="H170" s="401" t="s">
        <v>340</v>
      </c>
      <c r="I170" s="350"/>
      <c r="J170" s="351"/>
      <c r="K170" s="351"/>
    </row>
    <row r="171" spans="1:11" s="352" customFormat="1" ht="22.5" x14ac:dyDescent="0.2">
      <c r="A171" s="362" t="s">
        <v>354</v>
      </c>
      <c r="B171" s="378" t="s">
        <v>174</v>
      </c>
      <c r="C171" s="364" t="s">
        <v>821</v>
      </c>
      <c r="D171" s="385" t="s">
        <v>340</v>
      </c>
      <c r="E171" s="404" t="s">
        <v>340</v>
      </c>
      <c r="F171" s="404" t="s">
        <v>340</v>
      </c>
      <c r="G171" s="367" t="s">
        <v>340</v>
      </c>
      <c r="H171" s="401" t="s">
        <v>340</v>
      </c>
      <c r="I171" s="350"/>
      <c r="J171" s="351"/>
      <c r="K171" s="351"/>
    </row>
    <row r="172" spans="1:11" s="352" customFormat="1" x14ac:dyDescent="0.2">
      <c r="A172" s="362" t="s">
        <v>49</v>
      </c>
      <c r="B172" s="363" t="s">
        <v>175</v>
      </c>
      <c r="C172" s="364" t="s">
        <v>821</v>
      </c>
      <c r="D172" s="385"/>
      <c r="E172" s="404" t="s">
        <v>340</v>
      </c>
      <c r="F172" s="404" t="s">
        <v>340</v>
      </c>
      <c r="G172" s="367" t="s">
        <v>340</v>
      </c>
      <c r="H172" s="401" t="s">
        <v>340</v>
      </c>
      <c r="I172" s="350"/>
      <c r="J172" s="351"/>
      <c r="K172" s="351"/>
    </row>
    <row r="173" spans="1:11" s="352" customFormat="1" x14ac:dyDescent="0.2">
      <c r="A173" s="362" t="s">
        <v>50</v>
      </c>
      <c r="B173" s="363" t="s">
        <v>176</v>
      </c>
      <c r="C173" s="364" t="s">
        <v>821</v>
      </c>
      <c r="D173" s="365">
        <f>D29-D69</f>
        <v>804.42499999999995</v>
      </c>
      <c r="E173" s="365">
        <f>E29</f>
        <v>244.46671166666667</v>
      </c>
      <c r="F173" s="366">
        <f>E173-D173</f>
        <v>-559.95828833333326</v>
      </c>
      <c r="G173" s="366">
        <f>F173/D173*100</f>
        <v>-69.60975707285742</v>
      </c>
      <c r="H173" s="419"/>
      <c r="I173" s="350"/>
      <c r="J173" s="351"/>
      <c r="K173" s="351"/>
    </row>
    <row r="174" spans="1:11" s="352" customFormat="1" x14ac:dyDescent="0.2">
      <c r="A174" s="362" t="s">
        <v>51</v>
      </c>
      <c r="B174" s="363" t="s">
        <v>177</v>
      </c>
      <c r="C174" s="364" t="s">
        <v>821</v>
      </c>
      <c r="D174" s="385" t="s">
        <v>340</v>
      </c>
      <c r="E174" s="404" t="s">
        <v>340</v>
      </c>
      <c r="F174" s="404" t="s">
        <v>340</v>
      </c>
      <c r="G174" s="367" t="s">
        <v>340</v>
      </c>
      <c r="H174" s="401" t="s">
        <v>340</v>
      </c>
      <c r="I174" s="350"/>
      <c r="J174" s="351"/>
      <c r="K174" s="351"/>
    </row>
    <row r="175" spans="1:11" s="352" customFormat="1" x14ac:dyDescent="0.2">
      <c r="A175" s="362" t="s">
        <v>355</v>
      </c>
      <c r="B175" s="363" t="s">
        <v>179</v>
      </c>
      <c r="C175" s="364" t="s">
        <v>821</v>
      </c>
      <c r="D175" s="365">
        <f>D31</f>
        <v>50.054000000000002</v>
      </c>
      <c r="E175" s="365">
        <f>E31</f>
        <v>5.7435166666666673</v>
      </c>
      <c r="F175" s="366">
        <f>E175-D175</f>
        <v>-44.310483333333337</v>
      </c>
      <c r="G175" s="366">
        <f>F175/D175*100</f>
        <v>-88.525359278645738</v>
      </c>
      <c r="H175" s="419"/>
      <c r="I175" s="350"/>
      <c r="J175" s="351"/>
      <c r="K175" s="351"/>
    </row>
    <row r="176" spans="1:11" s="352" customFormat="1" x14ac:dyDescent="0.2">
      <c r="A176" s="362" t="s">
        <v>356</v>
      </c>
      <c r="B176" s="363" t="s">
        <v>181</v>
      </c>
      <c r="C176" s="364" t="s">
        <v>821</v>
      </c>
      <c r="D176" s="385" t="s">
        <v>340</v>
      </c>
      <c r="E176" s="404" t="s">
        <v>340</v>
      </c>
      <c r="F176" s="404" t="s">
        <v>340</v>
      </c>
      <c r="G176" s="404" t="s">
        <v>340</v>
      </c>
      <c r="H176" s="401" t="s">
        <v>340</v>
      </c>
      <c r="I176" s="350"/>
      <c r="J176" s="351"/>
      <c r="K176" s="351"/>
    </row>
    <row r="177" spans="1:11" s="352" customFormat="1" x14ac:dyDescent="0.2">
      <c r="A177" s="362" t="s">
        <v>357</v>
      </c>
      <c r="B177" s="363" t="s">
        <v>183</v>
      </c>
      <c r="C177" s="364" t="s">
        <v>821</v>
      </c>
      <c r="D177" s="385" t="s">
        <v>340</v>
      </c>
      <c r="E177" s="404" t="s">
        <v>340</v>
      </c>
      <c r="F177" s="404" t="s">
        <v>340</v>
      </c>
      <c r="G177" s="404" t="s">
        <v>340</v>
      </c>
      <c r="H177" s="401" t="s">
        <v>340</v>
      </c>
      <c r="I177" s="350"/>
      <c r="J177" s="351"/>
      <c r="K177" s="351"/>
    </row>
    <row r="178" spans="1:11" s="352" customFormat="1" ht="22.5" x14ac:dyDescent="0.2">
      <c r="A178" s="362" t="s">
        <v>358</v>
      </c>
      <c r="B178" s="369" t="s">
        <v>185</v>
      </c>
      <c r="C178" s="364" t="s">
        <v>821</v>
      </c>
      <c r="D178" s="385" t="s">
        <v>340</v>
      </c>
      <c r="E178" s="404" t="s">
        <v>340</v>
      </c>
      <c r="F178" s="404" t="s">
        <v>340</v>
      </c>
      <c r="G178" s="404" t="s">
        <v>340</v>
      </c>
      <c r="H178" s="401" t="s">
        <v>340</v>
      </c>
      <c r="I178" s="350"/>
      <c r="J178" s="351"/>
      <c r="K178" s="351"/>
    </row>
    <row r="179" spans="1:11" s="352" customFormat="1" x14ac:dyDescent="0.2">
      <c r="A179" s="362" t="s">
        <v>359</v>
      </c>
      <c r="B179" s="376" t="s">
        <v>95</v>
      </c>
      <c r="C179" s="364" t="s">
        <v>821</v>
      </c>
      <c r="D179" s="385" t="s">
        <v>340</v>
      </c>
      <c r="E179" s="404" t="s">
        <v>340</v>
      </c>
      <c r="F179" s="404" t="s">
        <v>340</v>
      </c>
      <c r="G179" s="404" t="s">
        <v>340</v>
      </c>
      <c r="H179" s="401" t="s">
        <v>340</v>
      </c>
      <c r="I179" s="350"/>
      <c r="J179" s="351"/>
      <c r="K179" s="351"/>
    </row>
    <row r="180" spans="1:11" s="352" customFormat="1" x14ac:dyDescent="0.2">
      <c r="A180" s="362" t="s">
        <v>360</v>
      </c>
      <c r="B180" s="376" t="s">
        <v>96</v>
      </c>
      <c r="C180" s="364" t="s">
        <v>821</v>
      </c>
      <c r="D180" s="385" t="s">
        <v>340</v>
      </c>
      <c r="E180" s="404" t="s">
        <v>340</v>
      </c>
      <c r="F180" s="404" t="s">
        <v>340</v>
      </c>
      <c r="G180" s="404" t="s">
        <v>340</v>
      </c>
      <c r="H180" s="401" t="s">
        <v>340</v>
      </c>
      <c r="I180" s="350"/>
      <c r="J180" s="351"/>
      <c r="K180" s="351"/>
    </row>
    <row r="181" spans="1:11" s="352" customFormat="1" ht="22.5" x14ac:dyDescent="0.2">
      <c r="A181" s="362" t="s">
        <v>361</v>
      </c>
      <c r="B181" s="379" t="s">
        <v>362</v>
      </c>
      <c r="C181" s="364" t="s">
        <v>821</v>
      </c>
      <c r="D181" s="385" t="s">
        <v>340</v>
      </c>
      <c r="E181" s="404" t="s">
        <v>340</v>
      </c>
      <c r="F181" s="404" t="s">
        <v>340</v>
      </c>
      <c r="G181" s="404" t="s">
        <v>340</v>
      </c>
      <c r="H181" s="401" t="s">
        <v>340</v>
      </c>
      <c r="I181" s="350"/>
      <c r="J181" s="351"/>
      <c r="K181" s="351"/>
    </row>
    <row r="182" spans="1:11" s="352" customFormat="1" x14ac:dyDescent="0.2">
      <c r="A182" s="362" t="s">
        <v>363</v>
      </c>
      <c r="B182" s="378" t="s">
        <v>364</v>
      </c>
      <c r="C182" s="364" t="s">
        <v>821</v>
      </c>
      <c r="D182" s="385" t="s">
        <v>340</v>
      </c>
      <c r="E182" s="404" t="s">
        <v>340</v>
      </c>
      <c r="F182" s="404" t="s">
        <v>340</v>
      </c>
      <c r="G182" s="404" t="s">
        <v>340</v>
      </c>
      <c r="H182" s="401" t="s">
        <v>340</v>
      </c>
      <c r="I182" s="350"/>
      <c r="J182" s="351"/>
      <c r="K182" s="351"/>
    </row>
    <row r="183" spans="1:11" s="352" customFormat="1" ht="22.5" x14ac:dyDescent="0.2">
      <c r="A183" s="362" t="s">
        <v>365</v>
      </c>
      <c r="B183" s="378" t="s">
        <v>366</v>
      </c>
      <c r="C183" s="364" t="s">
        <v>821</v>
      </c>
      <c r="D183" s="385" t="s">
        <v>340</v>
      </c>
      <c r="E183" s="404" t="s">
        <v>340</v>
      </c>
      <c r="F183" s="404" t="s">
        <v>340</v>
      </c>
      <c r="G183" s="404" t="s">
        <v>340</v>
      </c>
      <c r="H183" s="401" t="s">
        <v>340</v>
      </c>
      <c r="I183" s="350"/>
      <c r="J183" s="351"/>
      <c r="K183" s="351"/>
    </row>
    <row r="184" spans="1:11" s="352" customFormat="1" x14ac:dyDescent="0.2">
      <c r="A184" s="362" t="s">
        <v>367</v>
      </c>
      <c r="B184" s="363" t="s">
        <v>189</v>
      </c>
      <c r="C184" s="364" t="s">
        <v>821</v>
      </c>
      <c r="D184" s="365">
        <f>D37</f>
        <v>120.65</v>
      </c>
      <c r="E184" s="365">
        <f>E37</f>
        <v>20.708771666666649</v>
      </c>
      <c r="F184" s="366">
        <f>E184-D184</f>
        <v>-99.941228333333356</v>
      </c>
      <c r="G184" s="366">
        <f>F184/D184*100</f>
        <v>-82.835663765713505</v>
      </c>
      <c r="H184" s="419"/>
      <c r="I184" s="350"/>
      <c r="J184" s="351"/>
      <c r="K184" s="351"/>
    </row>
    <row r="185" spans="1:11" s="352" customFormat="1" x14ac:dyDescent="0.2">
      <c r="A185" s="362" t="s">
        <v>368</v>
      </c>
      <c r="B185" s="403" t="s">
        <v>369</v>
      </c>
      <c r="C185" s="364" t="s">
        <v>821</v>
      </c>
      <c r="D185" s="370">
        <f>D187+D194+D195+D196+D198+D199+D200+D202</f>
        <v>905.92500000000007</v>
      </c>
      <c r="E185" s="370">
        <f>E187+E194+E195+E196+E198+E197+E199+E200+E202</f>
        <v>278.74299999999999</v>
      </c>
      <c r="F185" s="366">
        <f>E185-D185</f>
        <v>-627.18200000000002</v>
      </c>
      <c r="G185" s="366">
        <f>F185/D185*100</f>
        <v>-69.231117366227892</v>
      </c>
      <c r="H185" s="419"/>
      <c r="I185" s="350"/>
      <c r="J185" s="351"/>
      <c r="K185" s="351"/>
    </row>
    <row r="186" spans="1:11" s="352" customFormat="1" x14ac:dyDescent="0.2">
      <c r="A186" s="362" t="s">
        <v>370</v>
      </c>
      <c r="B186" s="379" t="s">
        <v>371</v>
      </c>
      <c r="C186" s="364" t="s">
        <v>821</v>
      </c>
      <c r="D186" s="365">
        <v>0</v>
      </c>
      <c r="E186" s="366">
        <f>E54</f>
        <v>0</v>
      </c>
      <c r="F186" s="366">
        <f>E186-D186</f>
        <v>0</v>
      </c>
      <c r="G186" s="366" t="s">
        <v>340</v>
      </c>
      <c r="H186" s="419"/>
      <c r="I186" s="350"/>
      <c r="J186" s="351"/>
      <c r="K186" s="351"/>
    </row>
    <row r="187" spans="1:11" s="352" customFormat="1" x14ac:dyDescent="0.2">
      <c r="A187" s="362" t="s">
        <v>372</v>
      </c>
      <c r="B187" s="379" t="s">
        <v>373</v>
      </c>
      <c r="C187" s="364" t="s">
        <v>821</v>
      </c>
      <c r="D187" s="365">
        <f>D190</f>
        <v>380.33800000000002</v>
      </c>
      <c r="E187" s="366">
        <f>E55</f>
        <v>127.55499999999998</v>
      </c>
      <c r="F187" s="366">
        <f>E187-D187</f>
        <v>-252.78300000000004</v>
      </c>
      <c r="G187" s="366">
        <f>F187/D187*100</f>
        <v>-66.462725260163339</v>
      </c>
      <c r="H187" s="419"/>
      <c r="I187" s="350"/>
      <c r="J187" s="351"/>
      <c r="K187" s="351"/>
    </row>
    <row r="188" spans="1:11" s="352" customFormat="1" x14ac:dyDescent="0.2">
      <c r="A188" s="362" t="s">
        <v>374</v>
      </c>
      <c r="B188" s="378" t="s">
        <v>375</v>
      </c>
      <c r="C188" s="364" t="s">
        <v>821</v>
      </c>
      <c r="D188" s="385" t="s">
        <v>340</v>
      </c>
      <c r="E188" s="367" t="s">
        <v>340</v>
      </c>
      <c r="F188" s="404" t="s">
        <v>340</v>
      </c>
      <c r="G188" s="404" t="s">
        <v>340</v>
      </c>
      <c r="H188" s="401" t="s">
        <v>340</v>
      </c>
      <c r="I188" s="350"/>
      <c r="J188" s="351"/>
      <c r="K188" s="351"/>
    </row>
    <row r="189" spans="1:11" s="352" customFormat="1" x14ac:dyDescent="0.2">
      <c r="A189" s="362" t="s">
        <v>376</v>
      </c>
      <c r="B189" s="378" t="s">
        <v>377</v>
      </c>
      <c r="C189" s="364" t="s">
        <v>821</v>
      </c>
      <c r="D189" s="365">
        <v>0</v>
      </c>
      <c r="E189" s="366">
        <v>0</v>
      </c>
      <c r="F189" s="366">
        <f>E189-D189</f>
        <v>0</v>
      </c>
      <c r="G189" s="366">
        <v>0</v>
      </c>
      <c r="H189" s="419"/>
      <c r="I189" s="350"/>
      <c r="J189" s="351"/>
      <c r="K189" s="351"/>
    </row>
    <row r="190" spans="1:11" s="352" customFormat="1" x14ac:dyDescent="0.2">
      <c r="A190" s="362" t="s">
        <v>378</v>
      </c>
      <c r="B190" s="378" t="s">
        <v>379</v>
      </c>
      <c r="C190" s="364" t="s">
        <v>821</v>
      </c>
      <c r="D190" s="365">
        <f>D57</f>
        <v>380.33800000000002</v>
      </c>
      <c r="E190" s="365">
        <f>E57</f>
        <v>127.55499999999998</v>
      </c>
      <c r="F190" s="366">
        <f>E190-D190</f>
        <v>-252.78300000000004</v>
      </c>
      <c r="G190" s="366">
        <f>F190/D190*100</f>
        <v>-66.462725260163339</v>
      </c>
      <c r="H190" s="419"/>
      <c r="I190" s="350"/>
      <c r="J190" s="351"/>
      <c r="K190" s="351"/>
    </row>
    <row r="191" spans="1:11" s="352" customFormat="1" ht="22.5" x14ac:dyDescent="0.2">
      <c r="A191" s="362" t="s">
        <v>380</v>
      </c>
      <c r="B191" s="379" t="s">
        <v>381</v>
      </c>
      <c r="C191" s="364" t="s">
        <v>821</v>
      </c>
      <c r="D191" s="385" t="s">
        <v>340</v>
      </c>
      <c r="E191" s="367" t="s">
        <v>340</v>
      </c>
      <c r="F191" s="404" t="s">
        <v>340</v>
      </c>
      <c r="G191" s="404" t="s">
        <v>340</v>
      </c>
      <c r="H191" s="401" t="s">
        <v>340</v>
      </c>
      <c r="I191" s="350"/>
      <c r="J191" s="351"/>
      <c r="K191" s="351"/>
    </row>
    <row r="192" spans="1:11" s="352" customFormat="1" ht="22.5" x14ac:dyDescent="0.2">
      <c r="A192" s="362" t="s">
        <v>382</v>
      </c>
      <c r="B192" s="379" t="s">
        <v>383</v>
      </c>
      <c r="C192" s="364" t="s">
        <v>821</v>
      </c>
      <c r="D192" s="385" t="s">
        <v>340</v>
      </c>
      <c r="E192" s="367" t="s">
        <v>340</v>
      </c>
      <c r="F192" s="404" t="s">
        <v>340</v>
      </c>
      <c r="G192" s="404" t="s">
        <v>340</v>
      </c>
      <c r="H192" s="401" t="s">
        <v>340</v>
      </c>
      <c r="I192" s="350"/>
      <c r="J192" s="351"/>
      <c r="K192" s="351"/>
    </row>
    <row r="193" spans="1:11" s="352" customFormat="1" x14ac:dyDescent="0.2">
      <c r="A193" s="362" t="s">
        <v>384</v>
      </c>
      <c r="B193" s="379" t="s">
        <v>385</v>
      </c>
      <c r="C193" s="364" t="s">
        <v>821</v>
      </c>
      <c r="D193" s="385" t="s">
        <v>340</v>
      </c>
      <c r="E193" s="367" t="s">
        <v>340</v>
      </c>
      <c r="F193" s="404" t="s">
        <v>340</v>
      </c>
      <c r="G193" s="404" t="s">
        <v>340</v>
      </c>
      <c r="H193" s="401" t="s">
        <v>340</v>
      </c>
      <c r="I193" s="350"/>
      <c r="J193" s="351"/>
      <c r="K193" s="351"/>
    </row>
    <row r="194" spans="1:11" s="352" customFormat="1" x14ac:dyDescent="0.2">
      <c r="A194" s="362" t="s">
        <v>386</v>
      </c>
      <c r="B194" s="379" t="s">
        <v>387</v>
      </c>
      <c r="C194" s="364" t="s">
        <v>821</v>
      </c>
      <c r="D194" s="365">
        <v>316.43</v>
      </c>
      <c r="E194" s="366">
        <v>80.102000000000004</v>
      </c>
      <c r="F194" s="366">
        <f t="shared" ref="F194:F200" si="4">E194-D194</f>
        <v>-236.328</v>
      </c>
      <c r="G194" s="366">
        <f t="shared" ref="G194:G200" si="5">F194/D194*100</f>
        <v>-74.685712479853365</v>
      </c>
      <c r="H194" s="419"/>
      <c r="I194" s="350"/>
      <c r="J194" s="351"/>
      <c r="K194" s="351"/>
    </row>
    <row r="195" spans="1:11" s="352" customFormat="1" x14ac:dyDescent="0.2">
      <c r="A195" s="362" t="s">
        <v>388</v>
      </c>
      <c r="B195" s="379" t="s">
        <v>389</v>
      </c>
      <c r="C195" s="364" t="s">
        <v>821</v>
      </c>
      <c r="D195" s="365">
        <v>96.19</v>
      </c>
      <c r="E195" s="366">
        <f>E194*0.304</f>
        <v>24.351008</v>
      </c>
      <c r="F195" s="366">
        <f t="shared" si="4"/>
        <v>-71.83899199999999</v>
      </c>
      <c r="G195" s="366">
        <f t="shared" si="5"/>
        <v>-74.684470319159985</v>
      </c>
      <c r="H195" s="419"/>
      <c r="I195" s="350"/>
      <c r="J195" s="351"/>
      <c r="K195" s="351"/>
    </row>
    <row r="196" spans="1:11" s="352" customFormat="1" x14ac:dyDescent="0.2">
      <c r="A196" s="362" t="s">
        <v>390</v>
      </c>
      <c r="B196" s="379" t="s">
        <v>391</v>
      </c>
      <c r="C196" s="364" t="s">
        <v>821</v>
      </c>
      <c r="D196" s="365">
        <f>D70+D197</f>
        <v>38.770999999999994</v>
      </c>
      <c r="E196" s="365">
        <f>E71+E197</f>
        <v>14.817</v>
      </c>
      <c r="F196" s="366">
        <f t="shared" si="4"/>
        <v>-23.953999999999994</v>
      </c>
      <c r="G196" s="366">
        <f t="shared" si="5"/>
        <v>-61.78329163550076</v>
      </c>
      <c r="H196" s="419"/>
      <c r="I196" s="350"/>
      <c r="J196" s="351"/>
      <c r="K196" s="351"/>
    </row>
    <row r="197" spans="1:11" s="352" customFormat="1" x14ac:dyDescent="0.2">
      <c r="A197" s="362" t="s">
        <v>392</v>
      </c>
      <c r="B197" s="378" t="s">
        <v>393</v>
      </c>
      <c r="C197" s="364" t="s">
        <v>821</v>
      </c>
      <c r="D197" s="365">
        <f>D124</f>
        <v>17.300999999999991</v>
      </c>
      <c r="E197" s="365">
        <f>E124</f>
        <v>9.3770000000000007</v>
      </c>
      <c r="F197" s="366">
        <f t="shared" si="4"/>
        <v>-7.9239999999999906</v>
      </c>
      <c r="G197" s="366">
        <f t="shared" si="5"/>
        <v>-45.800820761805646</v>
      </c>
      <c r="H197" s="419"/>
      <c r="I197" s="350"/>
      <c r="J197" s="351"/>
      <c r="K197" s="351"/>
    </row>
    <row r="198" spans="1:11" s="352" customFormat="1" x14ac:dyDescent="0.2">
      <c r="A198" s="362" t="s">
        <v>394</v>
      </c>
      <c r="B198" s="379" t="s">
        <v>395</v>
      </c>
      <c r="C198" s="364" t="s">
        <v>821</v>
      </c>
      <c r="D198" s="365">
        <f>D60</f>
        <v>28.2</v>
      </c>
      <c r="E198" s="366">
        <f>E60</f>
        <v>5.2110000000000003</v>
      </c>
      <c r="F198" s="366">
        <f t="shared" si="4"/>
        <v>-22.988999999999997</v>
      </c>
      <c r="G198" s="366">
        <f t="shared" si="5"/>
        <v>-81.521276595744681</v>
      </c>
      <c r="H198" s="419"/>
      <c r="I198" s="350"/>
      <c r="J198" s="351"/>
      <c r="K198" s="351"/>
    </row>
    <row r="199" spans="1:11" s="352" customFormat="1" x14ac:dyDescent="0.2">
      <c r="A199" s="362" t="s">
        <v>396</v>
      </c>
      <c r="B199" s="379" t="s">
        <v>397</v>
      </c>
      <c r="C199" s="364" t="s">
        <v>821</v>
      </c>
      <c r="D199" s="365">
        <f>D64</f>
        <v>2.04</v>
      </c>
      <c r="E199" s="365">
        <f>E64</f>
        <v>1.1000000000000001</v>
      </c>
      <c r="F199" s="366">
        <f t="shared" si="4"/>
        <v>-0.94</v>
      </c>
      <c r="G199" s="366">
        <f t="shared" si="5"/>
        <v>-46.078431372549019</v>
      </c>
      <c r="H199" s="419"/>
      <c r="I199" s="350"/>
      <c r="J199" s="351"/>
      <c r="K199" s="351"/>
    </row>
    <row r="200" spans="1:11" s="352" customFormat="1" x14ac:dyDescent="0.2">
      <c r="A200" s="362" t="s">
        <v>398</v>
      </c>
      <c r="B200" s="379" t="s">
        <v>399</v>
      </c>
      <c r="C200" s="364" t="s">
        <v>821</v>
      </c>
      <c r="D200" s="365">
        <f>D75</f>
        <v>9.4</v>
      </c>
      <c r="E200" s="366">
        <f>E75</f>
        <v>1.17</v>
      </c>
      <c r="F200" s="366">
        <f t="shared" si="4"/>
        <v>-8.23</v>
      </c>
      <c r="G200" s="366">
        <f t="shared" si="5"/>
        <v>-87.553191489361708</v>
      </c>
      <c r="H200" s="419"/>
      <c r="I200" s="350"/>
      <c r="J200" s="351"/>
      <c r="K200" s="351"/>
    </row>
    <row r="201" spans="1:11" s="352" customFormat="1" ht="33.75" x14ac:dyDescent="0.2">
      <c r="A201" s="362" t="s">
        <v>400</v>
      </c>
      <c r="B201" s="379" t="s">
        <v>401</v>
      </c>
      <c r="C201" s="364" t="s">
        <v>821</v>
      </c>
      <c r="D201" s="385" t="s">
        <v>340</v>
      </c>
      <c r="E201" s="367" t="s">
        <v>340</v>
      </c>
      <c r="F201" s="404" t="s">
        <v>340</v>
      </c>
      <c r="G201" s="404" t="s">
        <v>340</v>
      </c>
      <c r="H201" s="401" t="s">
        <v>340</v>
      </c>
      <c r="I201" s="350"/>
      <c r="J201" s="351"/>
      <c r="K201" s="351"/>
    </row>
    <row r="202" spans="1:11" s="352" customFormat="1" x14ac:dyDescent="0.2">
      <c r="A202" s="362" t="s">
        <v>402</v>
      </c>
      <c r="B202" s="379" t="s">
        <v>403</v>
      </c>
      <c r="C202" s="364" t="s">
        <v>821</v>
      </c>
      <c r="D202" s="365">
        <f>D38-D69-D187-D194-D195-D196-D198-D199-D200+D197-D96</f>
        <v>34.556000000000083</v>
      </c>
      <c r="E202" s="365">
        <f>E38-E69-E187-E194-E195-E196-E198-E199-E200+E197-E96</f>
        <v>15.05999199999999</v>
      </c>
      <c r="F202" s="366">
        <f>E202-D202</f>
        <v>-19.496008000000092</v>
      </c>
      <c r="G202" s="366">
        <f>F202/D202*100</f>
        <v>-56.418590114596732</v>
      </c>
      <c r="H202" s="419"/>
      <c r="I202" s="350"/>
      <c r="J202" s="351"/>
      <c r="K202" s="351"/>
    </row>
    <row r="203" spans="1:11" s="352" customFormat="1" x14ac:dyDescent="0.2">
      <c r="A203" s="362" t="s">
        <v>404</v>
      </c>
      <c r="B203" s="403" t="s">
        <v>405</v>
      </c>
      <c r="C203" s="364" t="s">
        <v>821</v>
      </c>
      <c r="D203" s="365">
        <f>D210</f>
        <v>210.72</v>
      </c>
      <c r="E203" s="365">
        <f>E210</f>
        <v>210.72</v>
      </c>
      <c r="F203" s="420">
        <f>E203-D203</f>
        <v>0</v>
      </c>
      <c r="G203" s="366">
        <f>F203/D203*100</f>
        <v>0</v>
      </c>
      <c r="H203" s="419"/>
      <c r="I203" s="350"/>
      <c r="J203" s="351"/>
      <c r="K203" s="351"/>
    </row>
    <row r="204" spans="1:11" s="352" customFormat="1" x14ac:dyDescent="0.2">
      <c r="A204" s="362" t="s">
        <v>406</v>
      </c>
      <c r="B204" s="379" t="s">
        <v>407</v>
      </c>
      <c r="C204" s="364" t="s">
        <v>821</v>
      </c>
      <c r="D204" s="365">
        <v>0</v>
      </c>
      <c r="E204" s="366">
        <v>0</v>
      </c>
      <c r="F204" s="420">
        <f>E204-D204</f>
        <v>0</v>
      </c>
      <c r="G204" s="366" t="e">
        <f>F204/D204*100</f>
        <v>#DIV/0!</v>
      </c>
      <c r="H204" s="419"/>
      <c r="I204" s="350"/>
      <c r="J204" s="351"/>
      <c r="K204" s="351"/>
    </row>
    <row r="205" spans="1:11" s="352" customFormat="1" x14ac:dyDescent="0.2">
      <c r="A205" s="362" t="s">
        <v>408</v>
      </c>
      <c r="B205" s="379" t="s">
        <v>409</v>
      </c>
      <c r="C205" s="364" t="s">
        <v>821</v>
      </c>
      <c r="D205" s="385">
        <v>0</v>
      </c>
      <c r="E205" s="367" t="s">
        <v>340</v>
      </c>
      <c r="F205" s="404" t="s">
        <v>340</v>
      </c>
      <c r="G205" s="404" t="s">
        <v>340</v>
      </c>
      <c r="H205" s="401" t="s">
        <v>340</v>
      </c>
      <c r="I205" s="350"/>
      <c r="J205" s="351"/>
      <c r="K205" s="351"/>
    </row>
    <row r="206" spans="1:11" s="352" customFormat="1" ht="22.5" x14ac:dyDescent="0.2">
      <c r="A206" s="362" t="s">
        <v>410</v>
      </c>
      <c r="B206" s="378" t="s">
        <v>411</v>
      </c>
      <c r="C206" s="364" t="s">
        <v>821</v>
      </c>
      <c r="D206" s="385" t="s">
        <v>340</v>
      </c>
      <c r="E206" s="367" t="s">
        <v>340</v>
      </c>
      <c r="F206" s="404" t="s">
        <v>340</v>
      </c>
      <c r="G206" s="404" t="s">
        <v>340</v>
      </c>
      <c r="H206" s="401" t="s">
        <v>340</v>
      </c>
      <c r="I206" s="350"/>
      <c r="J206" s="351"/>
      <c r="K206" s="351"/>
    </row>
    <row r="207" spans="1:11" s="352" customFormat="1" x14ac:dyDescent="0.2">
      <c r="A207" s="362" t="s">
        <v>412</v>
      </c>
      <c r="B207" s="382" t="s">
        <v>140</v>
      </c>
      <c r="C207" s="364" t="s">
        <v>821</v>
      </c>
      <c r="D207" s="385" t="s">
        <v>340</v>
      </c>
      <c r="E207" s="367" t="s">
        <v>340</v>
      </c>
      <c r="F207" s="404" t="s">
        <v>340</v>
      </c>
      <c r="G207" s="404" t="s">
        <v>340</v>
      </c>
      <c r="H207" s="401" t="s">
        <v>340</v>
      </c>
      <c r="I207" s="350"/>
      <c r="J207" s="351"/>
      <c r="K207" s="351"/>
    </row>
    <row r="208" spans="1:11" s="352" customFormat="1" ht="22.5" x14ac:dyDescent="0.2">
      <c r="A208" s="362" t="s">
        <v>413</v>
      </c>
      <c r="B208" s="382" t="s">
        <v>144</v>
      </c>
      <c r="C208" s="364" t="s">
        <v>821</v>
      </c>
      <c r="D208" s="385" t="s">
        <v>340</v>
      </c>
      <c r="E208" s="367" t="s">
        <v>340</v>
      </c>
      <c r="F208" s="404" t="s">
        <v>340</v>
      </c>
      <c r="G208" s="404" t="s">
        <v>340</v>
      </c>
      <c r="H208" s="401" t="s">
        <v>340</v>
      </c>
      <c r="I208" s="350"/>
      <c r="J208" s="351"/>
      <c r="K208" s="351"/>
    </row>
    <row r="209" spans="1:11" s="352" customFormat="1" x14ac:dyDescent="0.2">
      <c r="A209" s="362" t="s">
        <v>414</v>
      </c>
      <c r="B209" s="379" t="s">
        <v>415</v>
      </c>
      <c r="C209" s="364" t="s">
        <v>821</v>
      </c>
      <c r="D209" s="385" t="s">
        <v>340</v>
      </c>
      <c r="E209" s="367" t="s">
        <v>340</v>
      </c>
      <c r="F209" s="404" t="s">
        <v>340</v>
      </c>
      <c r="G209" s="404" t="s">
        <v>340</v>
      </c>
      <c r="H209" s="401" t="s">
        <v>340</v>
      </c>
      <c r="I209" s="350"/>
      <c r="J209" s="351"/>
      <c r="K209" s="351"/>
    </row>
    <row r="210" spans="1:11" s="352" customFormat="1" x14ac:dyDescent="0.2">
      <c r="A210" s="362" t="s">
        <v>416</v>
      </c>
      <c r="B210" s="421" t="s">
        <v>417</v>
      </c>
      <c r="C210" s="364" t="s">
        <v>821</v>
      </c>
      <c r="D210" s="365">
        <f>D211</f>
        <v>210.72</v>
      </c>
      <c r="E210" s="366">
        <f>E211</f>
        <v>210.72</v>
      </c>
      <c r="F210" s="420">
        <f>E210-D210</f>
        <v>0</v>
      </c>
      <c r="G210" s="366">
        <f>F210/D210*100</f>
        <v>0</v>
      </c>
      <c r="H210" s="419"/>
      <c r="I210" s="350"/>
      <c r="J210" s="351"/>
      <c r="K210" s="351"/>
    </row>
    <row r="211" spans="1:11" s="352" customFormat="1" x14ac:dyDescent="0.2">
      <c r="A211" s="362" t="s">
        <v>418</v>
      </c>
      <c r="B211" s="379" t="s">
        <v>419</v>
      </c>
      <c r="C211" s="364" t="s">
        <v>821</v>
      </c>
      <c r="D211" s="365">
        <f>D212</f>
        <v>210.72</v>
      </c>
      <c r="E211" s="366">
        <f>E212</f>
        <v>210.72</v>
      </c>
      <c r="F211" s="420">
        <f>E211-D211</f>
        <v>0</v>
      </c>
      <c r="G211" s="366">
        <f>F211/D211*100</f>
        <v>0</v>
      </c>
      <c r="H211" s="419"/>
      <c r="I211" s="350"/>
      <c r="J211" s="351"/>
      <c r="K211" s="351"/>
    </row>
    <row r="212" spans="1:11" s="352" customFormat="1" x14ac:dyDescent="0.2">
      <c r="A212" s="362" t="s">
        <v>420</v>
      </c>
      <c r="B212" s="378" t="s">
        <v>421</v>
      </c>
      <c r="C212" s="364" t="s">
        <v>821</v>
      </c>
      <c r="D212" s="385">
        <v>210.72</v>
      </c>
      <c r="E212" s="385">
        <v>210.72</v>
      </c>
      <c r="F212" s="404" t="s">
        <v>340</v>
      </c>
      <c r="G212" s="404" t="s">
        <v>340</v>
      </c>
      <c r="H212" s="401" t="s">
        <v>340</v>
      </c>
      <c r="I212" s="350"/>
      <c r="J212" s="351"/>
      <c r="K212" s="351"/>
    </row>
    <row r="213" spans="1:11" s="352" customFormat="1" x14ac:dyDescent="0.2">
      <c r="A213" s="362" t="s">
        <v>422</v>
      </c>
      <c r="B213" s="378" t="s">
        <v>423</v>
      </c>
      <c r="C213" s="364" t="s">
        <v>821</v>
      </c>
      <c r="D213" s="404" t="s">
        <v>340</v>
      </c>
      <c r="E213" s="404" t="s">
        <v>340</v>
      </c>
      <c r="F213" s="404" t="s">
        <v>340</v>
      </c>
      <c r="G213" s="404" t="s">
        <v>340</v>
      </c>
      <c r="H213" s="401" t="s">
        <v>340</v>
      </c>
      <c r="I213" s="350"/>
      <c r="J213" s="351"/>
      <c r="K213" s="351"/>
    </row>
    <row r="214" spans="1:11" s="352" customFormat="1" ht="22.5" x14ac:dyDescent="0.2">
      <c r="A214" s="362" t="s">
        <v>424</v>
      </c>
      <c r="B214" s="378" t="s">
        <v>425</v>
      </c>
      <c r="C214" s="364" t="s">
        <v>821</v>
      </c>
      <c r="D214" s="385" t="s">
        <v>340</v>
      </c>
      <c r="E214" s="404" t="s">
        <v>340</v>
      </c>
      <c r="F214" s="404" t="s">
        <v>340</v>
      </c>
      <c r="G214" s="404" t="s">
        <v>340</v>
      </c>
      <c r="H214" s="401" t="s">
        <v>340</v>
      </c>
      <c r="I214" s="350"/>
      <c r="J214" s="351"/>
      <c r="K214" s="351"/>
    </row>
    <row r="215" spans="1:11" s="352" customFormat="1" x14ac:dyDescent="0.2">
      <c r="A215" s="362" t="s">
        <v>426</v>
      </c>
      <c r="B215" s="378" t="s">
        <v>427</v>
      </c>
      <c r="C215" s="364" t="s">
        <v>821</v>
      </c>
      <c r="D215" s="385" t="s">
        <v>340</v>
      </c>
      <c r="E215" s="404" t="s">
        <v>340</v>
      </c>
      <c r="F215" s="404" t="s">
        <v>340</v>
      </c>
      <c r="G215" s="404" t="s">
        <v>340</v>
      </c>
      <c r="H215" s="401" t="s">
        <v>340</v>
      </c>
      <c r="I215" s="350"/>
      <c r="J215" s="351"/>
      <c r="K215" s="351"/>
    </row>
    <row r="216" spans="1:11" s="352" customFormat="1" ht="22.5" x14ac:dyDescent="0.2">
      <c r="A216" s="362" t="s">
        <v>428</v>
      </c>
      <c r="B216" s="378" t="s">
        <v>429</v>
      </c>
      <c r="C216" s="364" t="s">
        <v>821</v>
      </c>
      <c r="D216" s="385" t="s">
        <v>340</v>
      </c>
      <c r="E216" s="404" t="s">
        <v>340</v>
      </c>
      <c r="F216" s="404" t="s">
        <v>340</v>
      </c>
      <c r="G216" s="404" t="s">
        <v>340</v>
      </c>
      <c r="H216" s="401" t="s">
        <v>340</v>
      </c>
      <c r="I216" s="350"/>
      <c r="J216" s="351"/>
      <c r="K216" s="351"/>
    </row>
    <row r="217" spans="1:11" s="352" customFormat="1" x14ac:dyDescent="0.2">
      <c r="A217" s="362" t="s">
        <v>430</v>
      </c>
      <c r="B217" s="378" t="s">
        <v>431</v>
      </c>
      <c r="C217" s="364" t="s">
        <v>821</v>
      </c>
      <c r="D217" s="385" t="s">
        <v>340</v>
      </c>
      <c r="E217" s="404" t="s">
        <v>340</v>
      </c>
      <c r="F217" s="404" t="s">
        <v>340</v>
      </c>
      <c r="G217" s="404" t="s">
        <v>340</v>
      </c>
      <c r="H217" s="401" t="s">
        <v>340</v>
      </c>
      <c r="I217" s="350"/>
      <c r="J217" s="351"/>
      <c r="K217" s="351"/>
    </row>
    <row r="218" spans="1:11" s="352" customFormat="1" x14ac:dyDescent="0.2">
      <c r="A218" s="362" t="s">
        <v>432</v>
      </c>
      <c r="B218" s="379" t="s">
        <v>433</v>
      </c>
      <c r="C218" s="364" t="s">
        <v>821</v>
      </c>
      <c r="D218" s="385" t="s">
        <v>340</v>
      </c>
      <c r="E218" s="404" t="s">
        <v>340</v>
      </c>
      <c r="F218" s="404" t="s">
        <v>340</v>
      </c>
      <c r="G218" s="404" t="s">
        <v>340</v>
      </c>
      <c r="H218" s="401" t="s">
        <v>340</v>
      </c>
      <c r="I218" s="350"/>
      <c r="J218" s="351"/>
      <c r="K218" s="351"/>
    </row>
    <row r="219" spans="1:11" s="352" customFormat="1" x14ac:dyDescent="0.2">
      <c r="A219" s="362" t="s">
        <v>434</v>
      </c>
      <c r="B219" s="379" t="s">
        <v>435</v>
      </c>
      <c r="C219" s="364" t="s">
        <v>821</v>
      </c>
      <c r="D219" s="385" t="s">
        <v>340</v>
      </c>
      <c r="E219" s="404" t="s">
        <v>340</v>
      </c>
      <c r="F219" s="404" t="s">
        <v>340</v>
      </c>
      <c r="G219" s="404" t="s">
        <v>340</v>
      </c>
      <c r="H219" s="401" t="s">
        <v>340</v>
      </c>
      <c r="I219" s="350"/>
      <c r="J219" s="351"/>
      <c r="K219" s="351"/>
    </row>
    <row r="220" spans="1:11" s="352" customFormat="1" x14ac:dyDescent="0.2">
      <c r="A220" s="362" t="s">
        <v>436</v>
      </c>
      <c r="B220" s="379" t="s">
        <v>242</v>
      </c>
      <c r="C220" s="364" t="s">
        <v>340</v>
      </c>
      <c r="D220" s="385" t="s">
        <v>340</v>
      </c>
      <c r="E220" s="404" t="s">
        <v>340</v>
      </c>
      <c r="F220" s="404" t="s">
        <v>340</v>
      </c>
      <c r="G220" s="404" t="s">
        <v>340</v>
      </c>
      <c r="H220" s="401" t="s">
        <v>340</v>
      </c>
      <c r="I220" s="350"/>
      <c r="J220" s="351"/>
      <c r="K220" s="351"/>
    </row>
    <row r="221" spans="1:11" s="352" customFormat="1" ht="22.5" x14ac:dyDescent="0.2">
      <c r="A221" s="362" t="s">
        <v>437</v>
      </c>
      <c r="B221" s="379" t="s">
        <v>438</v>
      </c>
      <c r="C221" s="364" t="s">
        <v>821</v>
      </c>
      <c r="D221" s="385" t="s">
        <v>340</v>
      </c>
      <c r="E221" s="404" t="s">
        <v>340</v>
      </c>
      <c r="F221" s="404" t="s">
        <v>340</v>
      </c>
      <c r="G221" s="404" t="s">
        <v>340</v>
      </c>
      <c r="H221" s="401" t="s">
        <v>340</v>
      </c>
      <c r="I221" s="350"/>
      <c r="J221" s="351"/>
      <c r="K221" s="351"/>
    </row>
    <row r="222" spans="1:11" s="352" customFormat="1" x14ac:dyDescent="0.2">
      <c r="A222" s="362" t="s">
        <v>439</v>
      </c>
      <c r="B222" s="403" t="s">
        <v>440</v>
      </c>
      <c r="C222" s="364" t="s">
        <v>821</v>
      </c>
      <c r="D222" s="365">
        <v>0</v>
      </c>
      <c r="E222" s="366">
        <v>0</v>
      </c>
      <c r="F222" s="366">
        <f>E222-D222</f>
        <v>0</v>
      </c>
      <c r="G222" s="366">
        <v>0</v>
      </c>
      <c r="H222" s="419"/>
      <c r="I222" s="350"/>
      <c r="J222" s="351"/>
      <c r="K222" s="351"/>
    </row>
    <row r="223" spans="1:11" s="352" customFormat="1" x14ac:dyDescent="0.2">
      <c r="A223" s="362" t="s">
        <v>441</v>
      </c>
      <c r="B223" s="379" t="s">
        <v>442</v>
      </c>
      <c r="C223" s="364" t="s">
        <v>821</v>
      </c>
      <c r="D223" s="365">
        <v>0</v>
      </c>
      <c r="E223" s="366">
        <v>0</v>
      </c>
      <c r="F223" s="366">
        <f>E223-D223</f>
        <v>0</v>
      </c>
      <c r="G223" s="366">
        <v>0</v>
      </c>
      <c r="H223" s="419"/>
      <c r="I223" s="350"/>
      <c r="J223" s="351"/>
      <c r="K223" s="351"/>
    </row>
    <row r="224" spans="1:11" s="352" customFormat="1" x14ac:dyDescent="0.2">
      <c r="A224" s="362" t="s">
        <v>443</v>
      </c>
      <c r="B224" s="379" t="s">
        <v>444</v>
      </c>
      <c r="C224" s="364" t="s">
        <v>821</v>
      </c>
      <c r="D224" s="385" t="s">
        <v>340</v>
      </c>
      <c r="E224" s="404" t="s">
        <v>340</v>
      </c>
      <c r="F224" s="404" t="s">
        <v>340</v>
      </c>
      <c r="G224" s="404" t="s">
        <v>340</v>
      </c>
      <c r="H224" s="401" t="s">
        <v>340</v>
      </c>
      <c r="I224" s="350"/>
      <c r="J224" s="351"/>
      <c r="K224" s="351"/>
    </row>
    <row r="225" spans="1:11" s="352" customFormat="1" x14ac:dyDescent="0.2">
      <c r="A225" s="362" t="s">
        <v>445</v>
      </c>
      <c r="B225" s="378" t="s">
        <v>446</v>
      </c>
      <c r="C225" s="364" t="s">
        <v>821</v>
      </c>
      <c r="D225" s="385" t="s">
        <v>340</v>
      </c>
      <c r="E225" s="404" t="s">
        <v>340</v>
      </c>
      <c r="F225" s="404" t="s">
        <v>340</v>
      </c>
      <c r="G225" s="404" t="s">
        <v>340</v>
      </c>
      <c r="H225" s="401" t="s">
        <v>340</v>
      </c>
      <c r="I225" s="350"/>
      <c r="J225" s="351"/>
      <c r="K225" s="351"/>
    </row>
    <row r="226" spans="1:11" s="352" customFormat="1" x14ac:dyDescent="0.2">
      <c r="A226" s="362" t="s">
        <v>447</v>
      </c>
      <c r="B226" s="378" t="s">
        <v>448</v>
      </c>
      <c r="C226" s="364" t="s">
        <v>821</v>
      </c>
      <c r="D226" s="385" t="s">
        <v>340</v>
      </c>
      <c r="E226" s="404" t="s">
        <v>340</v>
      </c>
      <c r="F226" s="404" t="s">
        <v>340</v>
      </c>
      <c r="G226" s="404" t="s">
        <v>340</v>
      </c>
      <c r="H226" s="401" t="s">
        <v>340</v>
      </c>
      <c r="I226" s="350"/>
      <c r="J226" s="351"/>
      <c r="K226" s="351"/>
    </row>
    <row r="227" spans="1:11" s="352" customFormat="1" x14ac:dyDescent="0.2">
      <c r="A227" s="362" t="s">
        <v>449</v>
      </c>
      <c r="B227" s="378" t="s">
        <v>450</v>
      </c>
      <c r="C227" s="364" t="s">
        <v>821</v>
      </c>
      <c r="D227" s="385" t="s">
        <v>340</v>
      </c>
      <c r="E227" s="404" t="s">
        <v>340</v>
      </c>
      <c r="F227" s="404" t="s">
        <v>340</v>
      </c>
      <c r="G227" s="404" t="s">
        <v>340</v>
      </c>
      <c r="H227" s="401" t="s">
        <v>340</v>
      </c>
      <c r="I227" s="350"/>
      <c r="J227" s="351"/>
      <c r="K227" s="351"/>
    </row>
    <row r="228" spans="1:11" s="352" customFormat="1" x14ac:dyDescent="0.2">
      <c r="A228" s="362" t="s">
        <v>451</v>
      </c>
      <c r="B228" s="379" t="s">
        <v>452</v>
      </c>
      <c r="C228" s="364" t="s">
        <v>821</v>
      </c>
      <c r="D228" s="385" t="s">
        <v>340</v>
      </c>
      <c r="E228" s="404" t="s">
        <v>340</v>
      </c>
      <c r="F228" s="404" t="s">
        <v>340</v>
      </c>
      <c r="G228" s="404" t="s">
        <v>340</v>
      </c>
      <c r="H228" s="401" t="s">
        <v>340</v>
      </c>
      <c r="I228" s="350"/>
      <c r="J228" s="351"/>
      <c r="K228" s="351"/>
    </row>
    <row r="229" spans="1:11" s="352" customFormat="1" x14ac:dyDescent="0.2">
      <c r="A229" s="362" t="s">
        <v>453</v>
      </c>
      <c r="B229" s="379" t="s">
        <v>454</v>
      </c>
      <c r="C229" s="364" t="s">
        <v>821</v>
      </c>
      <c r="D229" s="385" t="s">
        <v>340</v>
      </c>
      <c r="E229" s="404" t="s">
        <v>340</v>
      </c>
      <c r="F229" s="404" t="s">
        <v>340</v>
      </c>
      <c r="G229" s="404" t="s">
        <v>340</v>
      </c>
      <c r="H229" s="401" t="s">
        <v>340</v>
      </c>
      <c r="I229" s="350"/>
      <c r="J229" s="351"/>
      <c r="K229" s="351"/>
    </row>
    <row r="230" spans="1:11" s="352" customFormat="1" x14ac:dyDescent="0.2">
      <c r="A230" s="362" t="s">
        <v>455</v>
      </c>
      <c r="B230" s="378" t="s">
        <v>456</v>
      </c>
      <c r="C230" s="364" t="s">
        <v>821</v>
      </c>
      <c r="D230" s="385" t="s">
        <v>340</v>
      </c>
      <c r="E230" s="404" t="s">
        <v>340</v>
      </c>
      <c r="F230" s="404" t="s">
        <v>340</v>
      </c>
      <c r="G230" s="404" t="s">
        <v>340</v>
      </c>
      <c r="H230" s="401" t="s">
        <v>340</v>
      </c>
      <c r="I230" s="350"/>
      <c r="J230" s="351"/>
      <c r="K230" s="351"/>
    </row>
    <row r="231" spans="1:11" s="352" customFormat="1" x14ac:dyDescent="0.2">
      <c r="A231" s="362" t="s">
        <v>457</v>
      </c>
      <c r="B231" s="378" t="s">
        <v>458</v>
      </c>
      <c r="C231" s="364" t="s">
        <v>821</v>
      </c>
      <c r="D231" s="385" t="s">
        <v>340</v>
      </c>
      <c r="E231" s="404" t="s">
        <v>340</v>
      </c>
      <c r="F231" s="404" t="s">
        <v>340</v>
      </c>
      <c r="G231" s="404" t="s">
        <v>340</v>
      </c>
      <c r="H231" s="401" t="s">
        <v>340</v>
      </c>
      <c r="I231" s="350"/>
      <c r="J231" s="351"/>
      <c r="K231" s="351"/>
    </row>
    <row r="232" spans="1:11" s="352" customFormat="1" x14ac:dyDescent="0.2">
      <c r="A232" s="362" t="s">
        <v>459</v>
      </c>
      <c r="B232" s="379" t="s">
        <v>460</v>
      </c>
      <c r="C232" s="364" t="s">
        <v>821</v>
      </c>
      <c r="D232" s="385" t="s">
        <v>340</v>
      </c>
      <c r="E232" s="404" t="s">
        <v>340</v>
      </c>
      <c r="F232" s="404" t="s">
        <v>340</v>
      </c>
      <c r="G232" s="404" t="s">
        <v>340</v>
      </c>
      <c r="H232" s="401" t="s">
        <v>340</v>
      </c>
      <c r="I232" s="350"/>
      <c r="J232" s="351"/>
      <c r="K232" s="351"/>
    </row>
    <row r="233" spans="1:11" s="352" customFormat="1" x14ac:dyDescent="0.2">
      <c r="A233" s="362" t="s">
        <v>461</v>
      </c>
      <c r="B233" s="379" t="s">
        <v>462</v>
      </c>
      <c r="C233" s="364" t="s">
        <v>821</v>
      </c>
      <c r="D233" s="385" t="s">
        <v>340</v>
      </c>
      <c r="E233" s="404" t="s">
        <v>340</v>
      </c>
      <c r="F233" s="404" t="s">
        <v>340</v>
      </c>
      <c r="G233" s="404" t="s">
        <v>340</v>
      </c>
      <c r="H233" s="401" t="s">
        <v>340</v>
      </c>
      <c r="I233" s="350"/>
      <c r="J233" s="351"/>
      <c r="K233" s="351"/>
    </row>
    <row r="234" spans="1:11" s="352" customFormat="1" x14ac:dyDescent="0.2">
      <c r="A234" s="362" t="s">
        <v>463</v>
      </c>
      <c r="B234" s="379" t="s">
        <v>464</v>
      </c>
      <c r="C234" s="364" t="s">
        <v>821</v>
      </c>
      <c r="D234" s="385" t="s">
        <v>340</v>
      </c>
      <c r="E234" s="404" t="s">
        <v>340</v>
      </c>
      <c r="F234" s="404" t="s">
        <v>340</v>
      </c>
      <c r="G234" s="404" t="s">
        <v>340</v>
      </c>
      <c r="H234" s="401" t="s">
        <v>340</v>
      </c>
      <c r="I234" s="350"/>
      <c r="J234" s="351"/>
      <c r="K234" s="351"/>
    </row>
    <row r="235" spans="1:11" s="352" customFormat="1" x14ac:dyDescent="0.2">
      <c r="A235" s="362" t="s">
        <v>465</v>
      </c>
      <c r="B235" s="403" t="s">
        <v>466</v>
      </c>
      <c r="C235" s="364" t="s">
        <v>821</v>
      </c>
      <c r="D235" s="385">
        <v>0</v>
      </c>
      <c r="E235" s="385">
        <v>0</v>
      </c>
      <c r="F235" s="385">
        <v>0</v>
      </c>
      <c r="G235" s="385">
        <v>0</v>
      </c>
      <c r="H235" s="401" t="s">
        <v>340</v>
      </c>
      <c r="I235" s="350"/>
      <c r="J235" s="351"/>
      <c r="K235" s="351"/>
    </row>
    <row r="236" spans="1:11" s="352" customFormat="1" x14ac:dyDescent="0.2">
      <c r="A236" s="362" t="s">
        <v>467</v>
      </c>
      <c r="B236" s="379" t="s">
        <v>468</v>
      </c>
      <c r="C236" s="364" t="s">
        <v>821</v>
      </c>
      <c r="D236" s="385" t="s">
        <v>340</v>
      </c>
      <c r="E236" s="404" t="s">
        <v>340</v>
      </c>
      <c r="F236" s="404" t="s">
        <v>340</v>
      </c>
      <c r="G236" s="404" t="s">
        <v>340</v>
      </c>
      <c r="H236" s="401" t="s">
        <v>340</v>
      </c>
      <c r="I236" s="350"/>
      <c r="J236" s="351"/>
      <c r="K236" s="351"/>
    </row>
    <row r="237" spans="1:11" s="352" customFormat="1" x14ac:dyDescent="0.2">
      <c r="A237" s="362" t="s">
        <v>469</v>
      </c>
      <c r="B237" s="378" t="s">
        <v>446</v>
      </c>
      <c r="C237" s="364" t="s">
        <v>821</v>
      </c>
      <c r="D237" s="385" t="s">
        <v>340</v>
      </c>
      <c r="E237" s="404" t="s">
        <v>340</v>
      </c>
      <c r="F237" s="404" t="s">
        <v>340</v>
      </c>
      <c r="G237" s="404" t="s">
        <v>340</v>
      </c>
      <c r="H237" s="401" t="s">
        <v>340</v>
      </c>
      <c r="I237" s="350"/>
      <c r="J237" s="351"/>
      <c r="K237" s="351"/>
    </row>
    <row r="238" spans="1:11" s="352" customFormat="1" x14ac:dyDescent="0.2">
      <c r="A238" s="362" t="s">
        <v>470</v>
      </c>
      <c r="B238" s="378" t="s">
        <v>448</v>
      </c>
      <c r="C238" s="364" t="s">
        <v>821</v>
      </c>
      <c r="D238" s="385" t="s">
        <v>340</v>
      </c>
      <c r="E238" s="404" t="s">
        <v>340</v>
      </c>
      <c r="F238" s="404" t="s">
        <v>340</v>
      </c>
      <c r="G238" s="404" t="s">
        <v>340</v>
      </c>
      <c r="H238" s="401" t="s">
        <v>340</v>
      </c>
      <c r="I238" s="350"/>
      <c r="J238" s="351"/>
      <c r="K238" s="351"/>
    </row>
    <row r="239" spans="1:11" s="352" customFormat="1" x14ac:dyDescent="0.2">
      <c r="A239" s="362" t="s">
        <v>471</v>
      </c>
      <c r="B239" s="378" t="s">
        <v>450</v>
      </c>
      <c r="C239" s="364" t="s">
        <v>821</v>
      </c>
      <c r="D239" s="370">
        <v>0</v>
      </c>
      <c r="E239" s="420">
        <v>0</v>
      </c>
      <c r="F239" s="366">
        <f t="shared" ref="F239:F250" si="6">E239-D239</f>
        <v>0</v>
      </c>
      <c r="G239" s="367" t="s">
        <v>340</v>
      </c>
      <c r="H239" s="368" t="s">
        <v>340</v>
      </c>
      <c r="I239" s="350"/>
      <c r="J239" s="351"/>
      <c r="K239" s="351"/>
    </row>
    <row r="240" spans="1:11" s="352" customFormat="1" x14ac:dyDescent="0.2">
      <c r="A240" s="362" t="s">
        <v>472</v>
      </c>
      <c r="B240" s="379" t="s">
        <v>337</v>
      </c>
      <c r="C240" s="364" t="s">
        <v>821</v>
      </c>
      <c r="D240" s="370">
        <v>0</v>
      </c>
      <c r="E240" s="420">
        <v>0</v>
      </c>
      <c r="F240" s="366">
        <f t="shared" si="6"/>
        <v>0</v>
      </c>
      <c r="G240" s="367" t="s">
        <v>340</v>
      </c>
      <c r="H240" s="368" t="s">
        <v>340</v>
      </c>
      <c r="I240" s="350"/>
      <c r="J240" s="351"/>
      <c r="K240" s="351"/>
    </row>
    <row r="241" spans="1:11" s="352" customFormat="1" x14ac:dyDescent="0.2">
      <c r="A241" s="362" t="s">
        <v>473</v>
      </c>
      <c r="B241" s="379" t="s">
        <v>474</v>
      </c>
      <c r="C241" s="364" t="s">
        <v>821</v>
      </c>
      <c r="D241" s="370">
        <v>0</v>
      </c>
      <c r="E241" s="420">
        <v>0</v>
      </c>
      <c r="F241" s="366">
        <f t="shared" si="6"/>
        <v>0</v>
      </c>
      <c r="G241" s="367" t="s">
        <v>340</v>
      </c>
      <c r="H241" s="368" t="s">
        <v>340</v>
      </c>
      <c r="I241" s="350"/>
      <c r="J241" s="351"/>
      <c r="K241" s="351"/>
    </row>
    <row r="242" spans="1:11" s="352" customFormat="1" ht="22.5" x14ac:dyDescent="0.2">
      <c r="A242" s="362" t="s">
        <v>475</v>
      </c>
      <c r="B242" s="403" t="s">
        <v>476</v>
      </c>
      <c r="C242" s="364" t="s">
        <v>821</v>
      </c>
      <c r="D242" s="370">
        <f>D167-D185</f>
        <v>69.203999999999837</v>
      </c>
      <c r="E242" s="366">
        <f>E167-E185</f>
        <v>-7.8240000000000123</v>
      </c>
      <c r="F242" s="366">
        <f t="shared" si="6"/>
        <v>-77.027999999999849</v>
      </c>
      <c r="G242" s="366">
        <f>F242/D242*100</f>
        <v>-111.30570487255076</v>
      </c>
      <c r="H242" s="401" t="s">
        <v>340</v>
      </c>
      <c r="I242" s="350"/>
      <c r="J242" s="351"/>
      <c r="K242" s="351"/>
    </row>
    <row r="243" spans="1:11" s="352" customFormat="1" ht="22.5" x14ac:dyDescent="0.2">
      <c r="A243" s="362" t="s">
        <v>477</v>
      </c>
      <c r="B243" s="403" t="s">
        <v>478</v>
      </c>
      <c r="C243" s="364" t="s">
        <v>821</v>
      </c>
      <c r="D243" s="370">
        <f>D203-D210</f>
        <v>0</v>
      </c>
      <c r="E243" s="366">
        <f>E203-E210</f>
        <v>0</v>
      </c>
      <c r="F243" s="366">
        <f t="shared" si="6"/>
        <v>0</v>
      </c>
      <c r="G243" s="366" t="e">
        <f>F243/D243*100</f>
        <v>#DIV/0!</v>
      </c>
      <c r="H243" s="401" t="s">
        <v>340</v>
      </c>
      <c r="I243" s="350"/>
      <c r="J243" s="351"/>
      <c r="K243" s="351"/>
    </row>
    <row r="244" spans="1:11" s="352" customFormat="1" x14ac:dyDescent="0.2">
      <c r="A244" s="362" t="s">
        <v>479</v>
      </c>
      <c r="B244" s="379" t="s">
        <v>480</v>
      </c>
      <c r="C244" s="364" t="s">
        <v>821</v>
      </c>
      <c r="D244" s="370">
        <v>0</v>
      </c>
      <c r="E244" s="422">
        <v>0</v>
      </c>
      <c r="F244" s="366">
        <f t="shared" si="6"/>
        <v>0</v>
      </c>
      <c r="G244" s="367" t="s">
        <v>340</v>
      </c>
      <c r="H244" s="368" t="s">
        <v>340</v>
      </c>
      <c r="I244" s="350"/>
      <c r="J244" s="351"/>
      <c r="K244" s="351"/>
    </row>
    <row r="245" spans="1:11" s="352" customFormat="1" x14ac:dyDescent="0.2">
      <c r="A245" s="362" t="s">
        <v>481</v>
      </c>
      <c r="B245" s="379" t="s">
        <v>482</v>
      </c>
      <c r="C245" s="364" t="s">
        <v>821</v>
      </c>
      <c r="D245" s="370">
        <v>0</v>
      </c>
      <c r="E245" s="422">
        <v>0</v>
      </c>
      <c r="F245" s="366">
        <f t="shared" si="6"/>
        <v>0</v>
      </c>
      <c r="G245" s="367" t="s">
        <v>340</v>
      </c>
      <c r="H245" s="368" t="s">
        <v>340</v>
      </c>
      <c r="I245" s="350"/>
      <c r="J245" s="351"/>
      <c r="K245" s="351"/>
    </row>
    <row r="246" spans="1:11" s="352" customFormat="1" ht="22.5" x14ac:dyDescent="0.2">
      <c r="A246" s="362" t="s">
        <v>483</v>
      </c>
      <c r="B246" s="403" t="s">
        <v>484</v>
      </c>
      <c r="C246" s="364" t="s">
        <v>821</v>
      </c>
      <c r="D246" s="370">
        <v>0</v>
      </c>
      <c r="E246" s="366">
        <v>0</v>
      </c>
      <c r="F246" s="366">
        <f t="shared" si="6"/>
        <v>0</v>
      </c>
      <c r="G246" s="366" t="s">
        <v>340</v>
      </c>
      <c r="H246" s="368" t="s">
        <v>340</v>
      </c>
      <c r="I246" s="350"/>
      <c r="J246" s="351"/>
      <c r="K246" s="351"/>
    </row>
    <row r="247" spans="1:11" s="352" customFormat="1" x14ac:dyDescent="0.2">
      <c r="A247" s="362" t="s">
        <v>485</v>
      </c>
      <c r="B247" s="379" t="s">
        <v>486</v>
      </c>
      <c r="C247" s="364" t="s">
        <v>821</v>
      </c>
      <c r="D247" s="370">
        <v>0</v>
      </c>
      <c r="E247" s="370">
        <v>0</v>
      </c>
      <c r="F247" s="366">
        <f t="shared" si="6"/>
        <v>0</v>
      </c>
      <c r="G247" s="367" t="s">
        <v>340</v>
      </c>
      <c r="H247" s="368" t="s">
        <v>340</v>
      </c>
      <c r="I247" s="350"/>
      <c r="J247" s="351"/>
      <c r="K247" s="351"/>
    </row>
    <row r="248" spans="1:11" s="352" customFormat="1" x14ac:dyDescent="0.2">
      <c r="A248" s="362" t="s">
        <v>487</v>
      </c>
      <c r="B248" s="379" t="s">
        <v>488</v>
      </c>
      <c r="C248" s="364" t="s">
        <v>821</v>
      </c>
      <c r="D248" s="370">
        <v>0</v>
      </c>
      <c r="E248" s="370">
        <v>0</v>
      </c>
      <c r="F248" s="366">
        <f t="shared" si="6"/>
        <v>0</v>
      </c>
      <c r="G248" s="367" t="s">
        <v>340</v>
      </c>
      <c r="H248" s="368" t="s">
        <v>340</v>
      </c>
      <c r="I248" s="350"/>
      <c r="J248" s="351"/>
      <c r="K248" s="351"/>
    </row>
    <row r="249" spans="1:11" s="352" customFormat="1" x14ac:dyDescent="0.2">
      <c r="A249" s="362" t="s">
        <v>489</v>
      </c>
      <c r="B249" s="403" t="s">
        <v>490</v>
      </c>
      <c r="C249" s="364" t="s">
        <v>821</v>
      </c>
      <c r="D249" s="370">
        <v>0</v>
      </c>
      <c r="E249" s="370">
        <v>0</v>
      </c>
      <c r="F249" s="366">
        <f t="shared" si="6"/>
        <v>0</v>
      </c>
      <c r="G249" s="367" t="s">
        <v>340</v>
      </c>
      <c r="H249" s="368" t="s">
        <v>340</v>
      </c>
      <c r="I249" s="350"/>
      <c r="J249" s="351"/>
      <c r="K249" s="351"/>
    </row>
    <row r="250" spans="1:11" s="352" customFormat="1" ht="22.5" x14ac:dyDescent="0.2">
      <c r="A250" s="362" t="s">
        <v>491</v>
      </c>
      <c r="B250" s="403" t="s">
        <v>492</v>
      </c>
      <c r="C250" s="364" t="s">
        <v>821</v>
      </c>
      <c r="D250" s="423">
        <f>D242+D243+D246+D249</f>
        <v>69.203999999999837</v>
      </c>
      <c r="E250" s="423">
        <f>E242+E243+E246+E249</f>
        <v>-7.8240000000000123</v>
      </c>
      <c r="F250" s="366">
        <f t="shared" si="6"/>
        <v>-77.027999999999849</v>
      </c>
      <c r="G250" s="366">
        <f>F250/D250*100</f>
        <v>-111.30570487255076</v>
      </c>
      <c r="H250" s="401" t="s">
        <v>340</v>
      </c>
      <c r="I250" s="350"/>
      <c r="J250" s="351"/>
      <c r="K250" s="351"/>
    </row>
    <row r="251" spans="1:11" s="352" customFormat="1" x14ac:dyDescent="0.2">
      <c r="A251" s="362" t="s">
        <v>493</v>
      </c>
      <c r="B251" s="403" t="s">
        <v>494</v>
      </c>
      <c r="C251" s="364" t="s">
        <v>821</v>
      </c>
      <c r="D251" s="365" t="s">
        <v>340</v>
      </c>
      <c r="E251" s="420" t="s">
        <v>340</v>
      </c>
      <c r="F251" s="366" t="s">
        <v>340</v>
      </c>
      <c r="G251" s="366" t="s">
        <v>340</v>
      </c>
      <c r="H251" s="401" t="s">
        <v>340</v>
      </c>
      <c r="I251" s="350"/>
      <c r="J251" s="351"/>
      <c r="K251" s="351"/>
    </row>
    <row r="252" spans="1:11" s="352" customFormat="1" ht="12" thickBot="1" x14ac:dyDescent="0.25">
      <c r="A252" s="386" t="s">
        <v>495</v>
      </c>
      <c r="B252" s="424" t="s">
        <v>496</v>
      </c>
      <c r="C252" s="388" t="s">
        <v>821</v>
      </c>
      <c r="D252" s="389" t="s">
        <v>340</v>
      </c>
      <c r="E252" s="425" t="s">
        <v>340</v>
      </c>
      <c r="F252" s="390" t="s">
        <v>340</v>
      </c>
      <c r="G252" s="390" t="s">
        <v>340</v>
      </c>
      <c r="H252" s="426" t="s">
        <v>340</v>
      </c>
      <c r="I252" s="350"/>
      <c r="J252" s="351"/>
      <c r="K252" s="351"/>
    </row>
    <row r="253" spans="1:11" s="352" customFormat="1" x14ac:dyDescent="0.2">
      <c r="A253" s="356" t="s">
        <v>497</v>
      </c>
      <c r="B253" s="357" t="s">
        <v>242</v>
      </c>
      <c r="C253" s="358" t="s">
        <v>340</v>
      </c>
      <c r="D253" s="394">
        <v>0</v>
      </c>
      <c r="E253" s="427">
        <v>0</v>
      </c>
      <c r="F253" s="396"/>
      <c r="G253" s="396"/>
      <c r="H253" s="397" t="s">
        <v>340</v>
      </c>
      <c r="I253" s="350"/>
      <c r="J253" s="351"/>
      <c r="K253" s="351"/>
    </row>
    <row r="254" spans="1:11" s="352" customFormat="1" x14ac:dyDescent="0.2">
      <c r="A254" s="362" t="s">
        <v>498</v>
      </c>
      <c r="B254" s="379" t="s">
        <v>499</v>
      </c>
      <c r="C254" s="364" t="s">
        <v>821</v>
      </c>
      <c r="D254" s="365">
        <v>128.44</v>
      </c>
      <c r="E254" s="420">
        <v>299.43</v>
      </c>
      <c r="F254" s="366">
        <f>E254-D254</f>
        <v>170.99</v>
      </c>
      <c r="G254" s="366">
        <f>F254/D254*100</f>
        <v>133.12830893802555</v>
      </c>
      <c r="H254" s="368" t="s">
        <v>340</v>
      </c>
      <c r="I254" s="350"/>
      <c r="J254" s="351"/>
      <c r="K254" s="351"/>
    </row>
    <row r="255" spans="1:11" s="352" customFormat="1" ht="22.5" x14ac:dyDescent="0.2">
      <c r="A255" s="362" t="s">
        <v>500</v>
      </c>
      <c r="B255" s="378" t="s">
        <v>501</v>
      </c>
      <c r="C255" s="364" t="s">
        <v>821</v>
      </c>
      <c r="D255" s="365">
        <v>0</v>
      </c>
      <c r="E255" s="365">
        <v>0</v>
      </c>
      <c r="F255" s="366">
        <f t="shared" ref="F255:F317" si="7">E255-D255</f>
        <v>0</v>
      </c>
      <c r="G255" s="367" t="s">
        <v>340</v>
      </c>
      <c r="H255" s="368" t="s">
        <v>340</v>
      </c>
      <c r="I255" s="350"/>
      <c r="J255" s="351"/>
      <c r="K255" s="351"/>
    </row>
    <row r="256" spans="1:11" s="352" customFormat="1" x14ac:dyDescent="0.2">
      <c r="A256" s="362" t="s">
        <v>502</v>
      </c>
      <c r="B256" s="382" t="s">
        <v>503</v>
      </c>
      <c r="C256" s="364" t="s">
        <v>821</v>
      </c>
      <c r="D256" s="365">
        <v>0</v>
      </c>
      <c r="E256" s="365">
        <v>0</v>
      </c>
      <c r="F256" s="366">
        <f t="shared" si="7"/>
        <v>0</v>
      </c>
      <c r="G256" s="367" t="s">
        <v>340</v>
      </c>
      <c r="H256" s="368" t="s">
        <v>340</v>
      </c>
      <c r="I256" s="350"/>
      <c r="J256" s="351"/>
      <c r="K256" s="351"/>
    </row>
    <row r="257" spans="1:11" s="352" customFormat="1" ht="22.5" x14ac:dyDescent="0.2">
      <c r="A257" s="362" t="s">
        <v>504</v>
      </c>
      <c r="B257" s="382" t="s">
        <v>505</v>
      </c>
      <c r="C257" s="364" t="s">
        <v>821</v>
      </c>
      <c r="D257" s="365">
        <v>0</v>
      </c>
      <c r="E257" s="365">
        <v>0</v>
      </c>
      <c r="F257" s="366">
        <f t="shared" si="7"/>
        <v>0</v>
      </c>
      <c r="G257" s="367" t="s">
        <v>340</v>
      </c>
      <c r="H257" s="368" t="s">
        <v>340</v>
      </c>
      <c r="I257" s="350"/>
      <c r="J257" s="351"/>
      <c r="K257" s="351"/>
    </row>
    <row r="258" spans="1:11" s="352" customFormat="1" x14ac:dyDescent="0.2">
      <c r="A258" s="362" t="s">
        <v>506</v>
      </c>
      <c r="B258" s="383" t="s">
        <v>503</v>
      </c>
      <c r="C258" s="364" t="s">
        <v>821</v>
      </c>
      <c r="D258" s="365">
        <v>0</v>
      </c>
      <c r="E258" s="365">
        <v>0</v>
      </c>
      <c r="F258" s="366">
        <f t="shared" si="7"/>
        <v>0</v>
      </c>
      <c r="G258" s="367" t="s">
        <v>340</v>
      </c>
      <c r="H258" s="368" t="s">
        <v>340</v>
      </c>
      <c r="I258" s="350"/>
      <c r="J258" s="351"/>
      <c r="K258" s="351"/>
    </row>
    <row r="259" spans="1:11" s="352" customFormat="1" ht="22.5" x14ac:dyDescent="0.2">
      <c r="A259" s="362" t="s">
        <v>507</v>
      </c>
      <c r="B259" s="382" t="s">
        <v>173</v>
      </c>
      <c r="C259" s="364" t="s">
        <v>821</v>
      </c>
      <c r="D259" s="365">
        <v>0</v>
      </c>
      <c r="E259" s="365">
        <v>0</v>
      </c>
      <c r="F259" s="366">
        <f t="shared" si="7"/>
        <v>0</v>
      </c>
      <c r="G259" s="367" t="s">
        <v>340</v>
      </c>
      <c r="H259" s="368" t="s">
        <v>340</v>
      </c>
      <c r="I259" s="350"/>
      <c r="J259" s="351"/>
      <c r="K259" s="351"/>
    </row>
    <row r="260" spans="1:11" s="352" customFormat="1" x14ac:dyDescent="0.2">
      <c r="A260" s="362" t="s">
        <v>508</v>
      </c>
      <c r="B260" s="383" t="s">
        <v>503</v>
      </c>
      <c r="C260" s="364" t="s">
        <v>821</v>
      </c>
      <c r="D260" s="365">
        <v>0</v>
      </c>
      <c r="E260" s="365">
        <v>0</v>
      </c>
      <c r="F260" s="366">
        <f t="shared" si="7"/>
        <v>0</v>
      </c>
      <c r="G260" s="367" t="s">
        <v>340</v>
      </c>
      <c r="H260" s="368" t="s">
        <v>340</v>
      </c>
      <c r="I260" s="350"/>
      <c r="J260" s="351"/>
      <c r="K260" s="351"/>
    </row>
    <row r="261" spans="1:11" s="352" customFormat="1" ht="22.5" x14ac:dyDescent="0.2">
      <c r="A261" s="362" t="s">
        <v>509</v>
      </c>
      <c r="B261" s="382" t="s">
        <v>174</v>
      </c>
      <c r="C261" s="364" t="s">
        <v>821</v>
      </c>
      <c r="D261" s="365">
        <v>0</v>
      </c>
      <c r="E261" s="365">
        <v>0</v>
      </c>
      <c r="F261" s="366">
        <f t="shared" si="7"/>
        <v>0</v>
      </c>
      <c r="G261" s="367" t="s">
        <v>340</v>
      </c>
      <c r="H261" s="368" t="s">
        <v>340</v>
      </c>
      <c r="I261" s="350"/>
      <c r="J261" s="351"/>
      <c r="K261" s="351"/>
    </row>
    <row r="262" spans="1:11" s="352" customFormat="1" x14ac:dyDescent="0.2">
      <c r="A262" s="362" t="s">
        <v>510</v>
      </c>
      <c r="B262" s="383" t="s">
        <v>503</v>
      </c>
      <c r="C262" s="364" t="s">
        <v>821</v>
      </c>
      <c r="D262" s="365">
        <v>0</v>
      </c>
      <c r="E262" s="365">
        <v>0</v>
      </c>
      <c r="F262" s="366">
        <f t="shared" si="7"/>
        <v>0</v>
      </c>
      <c r="G262" s="367" t="s">
        <v>340</v>
      </c>
      <c r="H262" s="368" t="s">
        <v>340</v>
      </c>
      <c r="I262" s="350"/>
      <c r="J262" s="351"/>
      <c r="K262" s="351"/>
    </row>
    <row r="263" spans="1:11" s="352" customFormat="1" x14ac:dyDescent="0.2">
      <c r="A263" s="362" t="s">
        <v>511</v>
      </c>
      <c r="B263" s="378" t="s">
        <v>512</v>
      </c>
      <c r="C263" s="364" t="s">
        <v>821</v>
      </c>
      <c r="D263" s="365">
        <v>0</v>
      </c>
      <c r="E263" s="365">
        <v>0</v>
      </c>
      <c r="F263" s="366">
        <f t="shared" si="7"/>
        <v>0</v>
      </c>
      <c r="G263" s="367" t="s">
        <v>340</v>
      </c>
      <c r="H263" s="368" t="s">
        <v>340</v>
      </c>
      <c r="I263" s="350"/>
      <c r="J263" s="351"/>
      <c r="K263" s="351"/>
    </row>
    <row r="264" spans="1:11" s="352" customFormat="1" x14ac:dyDescent="0.2">
      <c r="A264" s="362" t="s">
        <v>513</v>
      </c>
      <c r="B264" s="382" t="s">
        <v>503</v>
      </c>
      <c r="C264" s="364" t="s">
        <v>821</v>
      </c>
      <c r="D264" s="365">
        <v>0</v>
      </c>
      <c r="E264" s="365">
        <v>0</v>
      </c>
      <c r="F264" s="366">
        <f t="shared" si="7"/>
        <v>0</v>
      </c>
      <c r="G264" s="367" t="s">
        <v>340</v>
      </c>
      <c r="H264" s="368" t="s">
        <v>340</v>
      </c>
      <c r="I264" s="350"/>
      <c r="J264" s="351"/>
      <c r="K264" s="351"/>
    </row>
    <row r="265" spans="1:11" s="352" customFormat="1" x14ac:dyDescent="0.2">
      <c r="A265" s="362" t="s">
        <v>514</v>
      </c>
      <c r="B265" s="376" t="s">
        <v>88</v>
      </c>
      <c r="C265" s="364" t="s">
        <v>821</v>
      </c>
      <c r="D265" s="365">
        <f>D254</f>
        <v>128.44</v>
      </c>
      <c r="E265" s="365">
        <f>E254</f>
        <v>299.43</v>
      </c>
      <c r="F265" s="366">
        <f t="shared" si="7"/>
        <v>170.99</v>
      </c>
      <c r="G265" s="366">
        <f>F265/D265*100</f>
        <v>133.12830893802555</v>
      </c>
      <c r="H265" s="368" t="s">
        <v>340</v>
      </c>
      <c r="I265" s="350"/>
      <c r="J265" s="351"/>
      <c r="K265" s="351"/>
    </row>
    <row r="266" spans="1:11" s="352" customFormat="1" x14ac:dyDescent="0.2">
      <c r="A266" s="362" t="s">
        <v>515</v>
      </c>
      <c r="B266" s="382" t="s">
        <v>503</v>
      </c>
      <c r="C266" s="364" t="s">
        <v>821</v>
      </c>
      <c r="D266" s="365">
        <v>0</v>
      </c>
      <c r="E266" s="365">
        <v>0</v>
      </c>
      <c r="F266" s="366">
        <f t="shared" si="7"/>
        <v>0</v>
      </c>
      <c r="G266" s="367" t="s">
        <v>340</v>
      </c>
      <c r="H266" s="368" t="s">
        <v>340</v>
      </c>
      <c r="I266" s="350"/>
      <c r="J266" s="351"/>
      <c r="K266" s="351"/>
    </row>
    <row r="267" spans="1:11" s="352" customFormat="1" x14ac:dyDescent="0.2">
      <c r="A267" s="362" t="s">
        <v>516</v>
      </c>
      <c r="B267" s="376" t="s">
        <v>517</v>
      </c>
      <c r="C267" s="364" t="s">
        <v>821</v>
      </c>
      <c r="D267" s="365">
        <v>0</v>
      </c>
      <c r="E267" s="365">
        <v>0</v>
      </c>
      <c r="F267" s="366">
        <f t="shared" si="7"/>
        <v>0</v>
      </c>
      <c r="G267" s="367" t="s">
        <v>340</v>
      </c>
      <c r="H267" s="368" t="s">
        <v>340</v>
      </c>
      <c r="I267" s="350"/>
      <c r="J267" s="351"/>
      <c r="K267" s="351"/>
    </row>
    <row r="268" spans="1:11" s="352" customFormat="1" x14ac:dyDescent="0.2">
      <c r="A268" s="362" t="s">
        <v>518</v>
      </c>
      <c r="B268" s="382" t="s">
        <v>503</v>
      </c>
      <c r="C268" s="364" t="s">
        <v>821</v>
      </c>
      <c r="D268" s="365">
        <v>0</v>
      </c>
      <c r="E268" s="365">
        <v>0</v>
      </c>
      <c r="F268" s="366">
        <f t="shared" si="7"/>
        <v>0</v>
      </c>
      <c r="G268" s="367" t="s">
        <v>340</v>
      </c>
      <c r="H268" s="368" t="s">
        <v>340</v>
      </c>
      <c r="I268" s="350"/>
      <c r="J268" s="351"/>
      <c r="K268" s="351"/>
    </row>
    <row r="269" spans="1:11" s="352" customFormat="1" x14ac:dyDescent="0.2">
      <c r="A269" s="362" t="s">
        <v>519</v>
      </c>
      <c r="B269" s="376" t="s">
        <v>520</v>
      </c>
      <c r="C269" s="364" t="s">
        <v>821</v>
      </c>
      <c r="D269" s="365">
        <v>0</v>
      </c>
      <c r="E269" s="365">
        <v>0</v>
      </c>
      <c r="F269" s="366">
        <f t="shared" si="7"/>
        <v>0</v>
      </c>
      <c r="G269" s="367" t="s">
        <v>340</v>
      </c>
      <c r="H269" s="368" t="s">
        <v>340</v>
      </c>
      <c r="I269" s="350"/>
      <c r="J269" s="351"/>
      <c r="K269" s="351"/>
    </row>
    <row r="270" spans="1:11" s="352" customFormat="1" x14ac:dyDescent="0.2">
      <c r="A270" s="362" t="s">
        <v>521</v>
      </c>
      <c r="B270" s="382" t="s">
        <v>503</v>
      </c>
      <c r="C270" s="364" t="s">
        <v>821</v>
      </c>
      <c r="D270" s="365">
        <v>0</v>
      </c>
      <c r="E270" s="365">
        <v>0</v>
      </c>
      <c r="F270" s="366">
        <f t="shared" si="7"/>
        <v>0</v>
      </c>
      <c r="G270" s="367" t="s">
        <v>340</v>
      </c>
      <c r="H270" s="368" t="s">
        <v>340</v>
      </c>
      <c r="I270" s="350"/>
      <c r="J270" s="351"/>
      <c r="K270" s="351"/>
    </row>
    <row r="271" spans="1:11" s="352" customFormat="1" x14ac:dyDescent="0.2">
      <c r="A271" s="362" t="s">
        <v>522</v>
      </c>
      <c r="B271" s="376" t="s">
        <v>90</v>
      </c>
      <c r="C271" s="364" t="s">
        <v>821</v>
      </c>
      <c r="D271" s="365">
        <v>0</v>
      </c>
      <c r="E271" s="365">
        <v>0</v>
      </c>
      <c r="F271" s="366">
        <f t="shared" si="7"/>
        <v>0</v>
      </c>
      <c r="G271" s="367" t="s">
        <v>340</v>
      </c>
      <c r="H271" s="368" t="s">
        <v>340</v>
      </c>
      <c r="I271" s="350"/>
      <c r="J271" s="351"/>
      <c r="K271" s="351"/>
    </row>
    <row r="272" spans="1:11" s="352" customFormat="1" x14ac:dyDescent="0.2">
      <c r="A272" s="362" t="s">
        <v>523</v>
      </c>
      <c r="B272" s="382" t="s">
        <v>503</v>
      </c>
      <c r="C272" s="364" t="s">
        <v>821</v>
      </c>
      <c r="D272" s="365">
        <v>0</v>
      </c>
      <c r="E272" s="365">
        <v>0</v>
      </c>
      <c r="F272" s="366">
        <f t="shared" si="7"/>
        <v>0</v>
      </c>
      <c r="G272" s="367" t="s">
        <v>340</v>
      </c>
      <c r="H272" s="368" t="s">
        <v>340</v>
      </c>
      <c r="I272" s="350"/>
      <c r="J272" s="351"/>
      <c r="K272" s="351"/>
    </row>
    <row r="273" spans="1:11" s="352" customFormat="1" x14ac:dyDescent="0.2">
      <c r="A273" s="362" t="s">
        <v>522</v>
      </c>
      <c r="B273" s="376" t="s">
        <v>524</v>
      </c>
      <c r="C273" s="364" t="s">
        <v>821</v>
      </c>
      <c r="D273" s="365">
        <v>0</v>
      </c>
      <c r="E273" s="365">
        <v>0</v>
      </c>
      <c r="F273" s="366">
        <f t="shared" si="7"/>
        <v>0</v>
      </c>
      <c r="G273" s="367" t="s">
        <v>340</v>
      </c>
      <c r="H273" s="368" t="s">
        <v>340</v>
      </c>
      <c r="I273" s="350"/>
      <c r="J273" s="351"/>
      <c r="K273" s="351"/>
    </row>
    <row r="274" spans="1:11" s="352" customFormat="1" x14ac:dyDescent="0.2">
      <c r="A274" s="362" t="s">
        <v>525</v>
      </c>
      <c r="B274" s="382" t="s">
        <v>503</v>
      </c>
      <c r="C274" s="364" t="s">
        <v>821</v>
      </c>
      <c r="D274" s="365">
        <v>0</v>
      </c>
      <c r="E274" s="365">
        <v>0</v>
      </c>
      <c r="F274" s="366">
        <f t="shared" si="7"/>
        <v>0</v>
      </c>
      <c r="G274" s="367" t="s">
        <v>340</v>
      </c>
      <c r="H274" s="368" t="s">
        <v>340</v>
      </c>
      <c r="I274" s="350"/>
      <c r="J274" s="351"/>
      <c r="K274" s="351"/>
    </row>
    <row r="275" spans="1:11" s="352" customFormat="1" ht="22.5" x14ac:dyDescent="0.2">
      <c r="A275" s="362" t="s">
        <v>526</v>
      </c>
      <c r="B275" s="378" t="s">
        <v>527</v>
      </c>
      <c r="C275" s="364" t="s">
        <v>821</v>
      </c>
      <c r="D275" s="365">
        <v>0</v>
      </c>
      <c r="E275" s="365">
        <v>0</v>
      </c>
      <c r="F275" s="366">
        <f t="shared" si="7"/>
        <v>0</v>
      </c>
      <c r="G275" s="367" t="s">
        <v>340</v>
      </c>
      <c r="H275" s="368" t="s">
        <v>340</v>
      </c>
      <c r="I275" s="350"/>
      <c r="J275" s="351"/>
      <c r="K275" s="351"/>
    </row>
    <row r="276" spans="1:11" s="352" customFormat="1" x14ac:dyDescent="0.2">
      <c r="A276" s="362" t="s">
        <v>528</v>
      </c>
      <c r="B276" s="382" t="s">
        <v>503</v>
      </c>
      <c r="C276" s="364" t="s">
        <v>821</v>
      </c>
      <c r="D276" s="365">
        <v>0</v>
      </c>
      <c r="E276" s="365">
        <v>0</v>
      </c>
      <c r="F276" s="366">
        <f t="shared" si="7"/>
        <v>0</v>
      </c>
      <c r="G276" s="367" t="s">
        <v>340</v>
      </c>
      <c r="H276" s="368" t="s">
        <v>340</v>
      </c>
      <c r="I276" s="350"/>
      <c r="J276" s="351"/>
      <c r="K276" s="351"/>
    </row>
    <row r="277" spans="1:11" s="352" customFormat="1" x14ac:dyDescent="0.2">
      <c r="A277" s="362" t="s">
        <v>529</v>
      </c>
      <c r="B277" s="382" t="s">
        <v>95</v>
      </c>
      <c r="C277" s="364" t="s">
        <v>821</v>
      </c>
      <c r="D277" s="365">
        <v>0</v>
      </c>
      <c r="E277" s="365">
        <v>0</v>
      </c>
      <c r="F277" s="366">
        <f t="shared" si="7"/>
        <v>0</v>
      </c>
      <c r="G277" s="367" t="s">
        <v>340</v>
      </c>
      <c r="H277" s="368" t="s">
        <v>340</v>
      </c>
      <c r="I277" s="350"/>
      <c r="J277" s="351"/>
      <c r="K277" s="351"/>
    </row>
    <row r="278" spans="1:11" s="352" customFormat="1" x14ac:dyDescent="0.2">
      <c r="A278" s="362" t="s">
        <v>530</v>
      </c>
      <c r="B278" s="383" t="s">
        <v>503</v>
      </c>
      <c r="C278" s="364" t="s">
        <v>821</v>
      </c>
      <c r="D278" s="365">
        <v>0</v>
      </c>
      <c r="E278" s="365">
        <v>0</v>
      </c>
      <c r="F278" s="366">
        <f t="shared" si="7"/>
        <v>0</v>
      </c>
      <c r="G278" s="367" t="s">
        <v>340</v>
      </c>
      <c r="H278" s="368" t="s">
        <v>340</v>
      </c>
      <c r="I278" s="350"/>
      <c r="J278" s="351"/>
      <c r="K278" s="351"/>
    </row>
    <row r="279" spans="1:11" s="352" customFormat="1" x14ac:dyDescent="0.2">
      <c r="A279" s="362" t="s">
        <v>531</v>
      </c>
      <c r="B279" s="382" t="s">
        <v>96</v>
      </c>
      <c r="C279" s="364" t="s">
        <v>821</v>
      </c>
      <c r="D279" s="365">
        <v>0</v>
      </c>
      <c r="E279" s="365">
        <v>0</v>
      </c>
      <c r="F279" s="366">
        <f t="shared" si="7"/>
        <v>0</v>
      </c>
      <c r="G279" s="367" t="s">
        <v>340</v>
      </c>
      <c r="H279" s="368" t="s">
        <v>340</v>
      </c>
      <c r="I279" s="350"/>
      <c r="J279" s="351"/>
      <c r="K279" s="351"/>
    </row>
    <row r="280" spans="1:11" s="352" customFormat="1" x14ac:dyDescent="0.2">
      <c r="A280" s="362" t="s">
        <v>532</v>
      </c>
      <c r="B280" s="383" t="s">
        <v>503</v>
      </c>
      <c r="C280" s="364" t="s">
        <v>821</v>
      </c>
      <c r="D280" s="365">
        <v>0</v>
      </c>
      <c r="E280" s="365">
        <v>0</v>
      </c>
      <c r="F280" s="366">
        <f t="shared" si="7"/>
        <v>0</v>
      </c>
      <c r="G280" s="367" t="s">
        <v>340</v>
      </c>
      <c r="H280" s="368" t="s">
        <v>340</v>
      </c>
      <c r="I280" s="350"/>
      <c r="J280" s="351"/>
      <c r="K280" s="351"/>
    </row>
    <row r="281" spans="1:11" s="352" customFormat="1" x14ac:dyDescent="0.2">
      <c r="A281" s="362" t="s">
        <v>533</v>
      </c>
      <c r="B281" s="378" t="s">
        <v>534</v>
      </c>
      <c r="C281" s="364" t="s">
        <v>821</v>
      </c>
      <c r="D281" s="365">
        <v>0</v>
      </c>
      <c r="E281" s="365">
        <v>0</v>
      </c>
      <c r="F281" s="366">
        <f t="shared" si="7"/>
        <v>0</v>
      </c>
      <c r="G281" s="367" t="s">
        <v>340</v>
      </c>
      <c r="H281" s="368" t="s">
        <v>340</v>
      </c>
      <c r="I281" s="350"/>
      <c r="J281" s="351"/>
      <c r="K281" s="351"/>
    </row>
    <row r="282" spans="1:11" s="352" customFormat="1" x14ac:dyDescent="0.2">
      <c r="A282" s="362" t="s">
        <v>535</v>
      </c>
      <c r="B282" s="382" t="s">
        <v>503</v>
      </c>
      <c r="C282" s="364" t="s">
        <v>821</v>
      </c>
      <c r="D282" s="365">
        <v>0</v>
      </c>
      <c r="E282" s="365">
        <v>0</v>
      </c>
      <c r="F282" s="366">
        <f t="shared" si="7"/>
        <v>0</v>
      </c>
      <c r="G282" s="367" t="s">
        <v>340</v>
      </c>
      <c r="H282" s="368" t="s">
        <v>340</v>
      </c>
      <c r="I282" s="350"/>
      <c r="J282" s="351"/>
      <c r="K282" s="351"/>
    </row>
    <row r="283" spans="1:11" s="352" customFormat="1" x14ac:dyDescent="0.2">
      <c r="A283" s="362" t="s">
        <v>536</v>
      </c>
      <c r="B283" s="379" t="s">
        <v>537</v>
      </c>
      <c r="C283" s="364" t="s">
        <v>821</v>
      </c>
      <c r="D283" s="365">
        <v>191.45</v>
      </c>
      <c r="E283" s="366">
        <v>273.17099999999999</v>
      </c>
      <c r="F283" s="366">
        <f t="shared" si="7"/>
        <v>81.721000000000004</v>
      </c>
      <c r="G283" s="366">
        <f>F283/D283*100</f>
        <v>42.685296422042313</v>
      </c>
      <c r="H283" s="368" t="s">
        <v>340</v>
      </c>
      <c r="I283" s="350"/>
      <c r="J283" s="351"/>
      <c r="K283" s="351"/>
    </row>
    <row r="284" spans="1:11" s="352" customFormat="1" x14ac:dyDescent="0.2">
      <c r="A284" s="362" t="s">
        <v>538</v>
      </c>
      <c r="B284" s="378" t="s">
        <v>539</v>
      </c>
      <c r="C284" s="364" t="s">
        <v>821</v>
      </c>
      <c r="D284" s="365">
        <v>0</v>
      </c>
      <c r="E284" s="365">
        <v>0</v>
      </c>
      <c r="F284" s="366">
        <f t="shared" si="7"/>
        <v>0</v>
      </c>
      <c r="G284" s="367" t="s">
        <v>340</v>
      </c>
      <c r="H284" s="368" t="s">
        <v>340</v>
      </c>
      <c r="I284" s="350"/>
      <c r="J284" s="351"/>
      <c r="K284" s="351"/>
    </row>
    <row r="285" spans="1:11" s="352" customFormat="1" x14ac:dyDescent="0.2">
      <c r="A285" s="362" t="s">
        <v>540</v>
      </c>
      <c r="B285" s="382" t="s">
        <v>503</v>
      </c>
      <c r="C285" s="364" t="s">
        <v>821</v>
      </c>
      <c r="D285" s="365">
        <v>0</v>
      </c>
      <c r="E285" s="365">
        <v>0</v>
      </c>
      <c r="F285" s="366">
        <f t="shared" si="7"/>
        <v>0</v>
      </c>
      <c r="G285" s="367" t="s">
        <v>340</v>
      </c>
      <c r="H285" s="368" t="s">
        <v>340</v>
      </c>
      <c r="I285" s="350"/>
      <c r="J285" s="351"/>
      <c r="K285" s="351"/>
    </row>
    <row r="286" spans="1:11" s="352" customFormat="1" x14ac:dyDescent="0.2">
      <c r="A286" s="362" t="s">
        <v>541</v>
      </c>
      <c r="B286" s="378" t="s">
        <v>542</v>
      </c>
      <c r="C286" s="364" t="s">
        <v>821</v>
      </c>
      <c r="D286" s="365">
        <v>0</v>
      </c>
      <c r="E286" s="365">
        <v>0</v>
      </c>
      <c r="F286" s="366">
        <f t="shared" si="7"/>
        <v>0</v>
      </c>
      <c r="G286" s="367" t="s">
        <v>340</v>
      </c>
      <c r="H286" s="368" t="s">
        <v>340</v>
      </c>
      <c r="I286" s="350"/>
      <c r="J286" s="351"/>
      <c r="K286" s="351"/>
    </row>
    <row r="287" spans="1:11" s="352" customFormat="1" x14ac:dyDescent="0.2">
      <c r="A287" s="362" t="s">
        <v>543</v>
      </c>
      <c r="B287" s="382" t="s">
        <v>375</v>
      </c>
      <c r="C287" s="364" t="s">
        <v>821</v>
      </c>
      <c r="D287" s="365">
        <v>0</v>
      </c>
      <c r="E287" s="365">
        <v>0</v>
      </c>
      <c r="F287" s="366">
        <f t="shared" si="7"/>
        <v>0</v>
      </c>
      <c r="G287" s="367" t="s">
        <v>340</v>
      </c>
      <c r="H287" s="368" t="s">
        <v>340</v>
      </c>
      <c r="I287" s="350"/>
      <c r="J287" s="351"/>
      <c r="K287" s="351"/>
    </row>
    <row r="288" spans="1:11" s="352" customFormat="1" x14ac:dyDescent="0.2">
      <c r="A288" s="362" t="s">
        <v>544</v>
      </c>
      <c r="B288" s="383" t="s">
        <v>503</v>
      </c>
      <c r="C288" s="364" t="s">
        <v>821</v>
      </c>
      <c r="D288" s="365">
        <v>0</v>
      </c>
      <c r="E288" s="365">
        <v>0</v>
      </c>
      <c r="F288" s="366">
        <f t="shared" si="7"/>
        <v>0</v>
      </c>
      <c r="G288" s="367" t="s">
        <v>340</v>
      </c>
      <c r="H288" s="368" t="s">
        <v>340</v>
      </c>
      <c r="I288" s="350"/>
      <c r="J288" s="351"/>
      <c r="K288" s="351"/>
    </row>
    <row r="289" spans="1:11" s="352" customFormat="1" x14ac:dyDescent="0.2">
      <c r="A289" s="362" t="s">
        <v>545</v>
      </c>
      <c r="B289" s="382" t="s">
        <v>546</v>
      </c>
      <c r="C289" s="364" t="s">
        <v>821</v>
      </c>
      <c r="D289" s="385">
        <v>0</v>
      </c>
      <c r="E289" s="385">
        <v>0</v>
      </c>
      <c r="F289" s="366">
        <f t="shared" si="7"/>
        <v>0</v>
      </c>
      <c r="G289" s="367" t="s">
        <v>340</v>
      </c>
      <c r="H289" s="368" t="s">
        <v>340</v>
      </c>
      <c r="I289" s="350"/>
      <c r="J289" s="351"/>
      <c r="K289" s="351"/>
    </row>
    <row r="290" spans="1:11" s="352" customFormat="1" x14ac:dyDescent="0.2">
      <c r="A290" s="362" t="s">
        <v>547</v>
      </c>
      <c r="B290" s="383" t="s">
        <v>503</v>
      </c>
      <c r="C290" s="364" t="s">
        <v>821</v>
      </c>
      <c r="D290" s="365">
        <v>0</v>
      </c>
      <c r="E290" s="365">
        <v>0</v>
      </c>
      <c r="F290" s="366">
        <f t="shared" si="7"/>
        <v>0</v>
      </c>
      <c r="G290" s="367" t="s">
        <v>340</v>
      </c>
      <c r="H290" s="368" t="s">
        <v>340</v>
      </c>
      <c r="I290" s="350"/>
      <c r="J290" s="351"/>
      <c r="K290" s="351"/>
    </row>
    <row r="291" spans="1:11" s="352" customFormat="1" ht="22.5" x14ac:dyDescent="0.2">
      <c r="A291" s="362" t="s">
        <v>548</v>
      </c>
      <c r="B291" s="378" t="s">
        <v>549</v>
      </c>
      <c r="C291" s="364" t="s">
        <v>821</v>
      </c>
      <c r="D291" s="365">
        <v>0</v>
      </c>
      <c r="E291" s="365">
        <v>0</v>
      </c>
      <c r="F291" s="366">
        <f t="shared" si="7"/>
        <v>0</v>
      </c>
      <c r="G291" s="367" t="s">
        <v>340</v>
      </c>
      <c r="H291" s="368" t="s">
        <v>340</v>
      </c>
      <c r="I291" s="350"/>
      <c r="J291" s="351"/>
      <c r="K291" s="351"/>
    </row>
    <row r="292" spans="1:11" s="352" customFormat="1" x14ac:dyDescent="0.2">
      <c r="A292" s="362" t="s">
        <v>550</v>
      </c>
      <c r="B292" s="382" t="s">
        <v>503</v>
      </c>
      <c r="C292" s="364" t="s">
        <v>821</v>
      </c>
      <c r="D292" s="365">
        <v>0</v>
      </c>
      <c r="E292" s="365">
        <v>0</v>
      </c>
      <c r="F292" s="366">
        <f t="shared" si="7"/>
        <v>0</v>
      </c>
      <c r="G292" s="367" t="s">
        <v>340</v>
      </c>
      <c r="H292" s="368" t="s">
        <v>340</v>
      </c>
      <c r="I292" s="350"/>
      <c r="J292" s="351"/>
      <c r="K292" s="351"/>
    </row>
    <row r="293" spans="1:11" s="352" customFormat="1" x14ac:dyDescent="0.2">
      <c r="A293" s="362" t="s">
        <v>551</v>
      </c>
      <c r="B293" s="378" t="s">
        <v>552</v>
      </c>
      <c r="C293" s="364" t="s">
        <v>821</v>
      </c>
      <c r="D293" s="365">
        <v>0</v>
      </c>
      <c r="E293" s="365">
        <v>0</v>
      </c>
      <c r="F293" s="366">
        <f t="shared" si="7"/>
        <v>0</v>
      </c>
      <c r="G293" s="367" t="s">
        <v>340</v>
      </c>
      <c r="H293" s="368" t="s">
        <v>340</v>
      </c>
      <c r="I293" s="350"/>
      <c r="J293" s="351"/>
      <c r="K293" s="351"/>
    </row>
    <row r="294" spans="1:11" s="352" customFormat="1" x14ac:dyDescent="0.2">
      <c r="A294" s="362" t="s">
        <v>553</v>
      </c>
      <c r="B294" s="382" t="s">
        <v>503</v>
      </c>
      <c r="C294" s="364" t="s">
        <v>821</v>
      </c>
      <c r="D294" s="365">
        <v>0</v>
      </c>
      <c r="E294" s="365">
        <v>0</v>
      </c>
      <c r="F294" s="366">
        <f t="shared" si="7"/>
        <v>0</v>
      </c>
      <c r="G294" s="367" t="s">
        <v>340</v>
      </c>
      <c r="H294" s="368" t="s">
        <v>340</v>
      </c>
      <c r="I294" s="350"/>
      <c r="J294" s="351"/>
      <c r="K294" s="351"/>
    </row>
    <row r="295" spans="1:11" s="352" customFormat="1" x14ac:dyDescent="0.2">
      <c r="A295" s="362" t="s">
        <v>554</v>
      </c>
      <c r="B295" s="378" t="s">
        <v>555</v>
      </c>
      <c r="C295" s="364" t="s">
        <v>821</v>
      </c>
      <c r="D295" s="365">
        <v>0</v>
      </c>
      <c r="E295" s="365">
        <v>0</v>
      </c>
      <c r="F295" s="366">
        <f t="shared" si="7"/>
        <v>0</v>
      </c>
      <c r="G295" s="367" t="s">
        <v>340</v>
      </c>
      <c r="H295" s="368" t="s">
        <v>340</v>
      </c>
      <c r="I295" s="350"/>
      <c r="J295" s="351"/>
      <c r="K295" s="351"/>
    </row>
    <row r="296" spans="1:11" s="352" customFormat="1" x14ac:dyDescent="0.2">
      <c r="A296" s="362" t="s">
        <v>556</v>
      </c>
      <c r="B296" s="382" t="s">
        <v>503</v>
      </c>
      <c r="C296" s="364" t="s">
        <v>821</v>
      </c>
      <c r="D296" s="365">
        <v>0</v>
      </c>
      <c r="E296" s="365">
        <v>0</v>
      </c>
      <c r="F296" s="366">
        <f t="shared" si="7"/>
        <v>0</v>
      </c>
      <c r="G296" s="367" t="s">
        <v>340</v>
      </c>
      <c r="H296" s="368" t="s">
        <v>340</v>
      </c>
      <c r="I296" s="350"/>
      <c r="J296" s="351"/>
      <c r="K296" s="351"/>
    </row>
    <row r="297" spans="1:11" s="352" customFormat="1" x14ac:dyDescent="0.2">
      <c r="A297" s="362" t="s">
        <v>557</v>
      </c>
      <c r="B297" s="378" t="s">
        <v>558</v>
      </c>
      <c r="C297" s="364" t="s">
        <v>821</v>
      </c>
      <c r="D297" s="365">
        <v>0</v>
      </c>
      <c r="E297" s="365">
        <v>0</v>
      </c>
      <c r="F297" s="366">
        <f t="shared" si="7"/>
        <v>0</v>
      </c>
      <c r="G297" s="367" t="s">
        <v>340</v>
      </c>
      <c r="H297" s="368" t="s">
        <v>340</v>
      </c>
      <c r="I297" s="350"/>
      <c r="J297" s="351"/>
      <c r="K297" s="351"/>
    </row>
    <row r="298" spans="1:11" s="352" customFormat="1" x14ac:dyDescent="0.2">
      <c r="A298" s="362" t="s">
        <v>559</v>
      </c>
      <c r="B298" s="382" t="s">
        <v>503</v>
      </c>
      <c r="C298" s="364" t="s">
        <v>821</v>
      </c>
      <c r="D298" s="365">
        <v>0</v>
      </c>
      <c r="E298" s="365">
        <v>0</v>
      </c>
      <c r="F298" s="366">
        <f t="shared" si="7"/>
        <v>0</v>
      </c>
      <c r="G298" s="367" t="s">
        <v>340</v>
      </c>
      <c r="H298" s="368" t="s">
        <v>340</v>
      </c>
      <c r="I298" s="350"/>
      <c r="J298" s="351"/>
      <c r="K298" s="351"/>
    </row>
    <row r="299" spans="1:11" s="352" customFormat="1" x14ac:dyDescent="0.2">
      <c r="A299" s="362" t="s">
        <v>560</v>
      </c>
      <c r="B299" s="378" t="s">
        <v>561</v>
      </c>
      <c r="C299" s="364" t="s">
        <v>821</v>
      </c>
      <c r="D299" s="365">
        <v>0</v>
      </c>
      <c r="E299" s="365">
        <v>0</v>
      </c>
      <c r="F299" s="366">
        <f t="shared" si="7"/>
        <v>0</v>
      </c>
      <c r="G299" s="367" t="s">
        <v>340</v>
      </c>
      <c r="H299" s="368" t="s">
        <v>340</v>
      </c>
      <c r="I299" s="350"/>
      <c r="J299" s="351"/>
      <c r="K299" s="351"/>
    </row>
    <row r="300" spans="1:11" s="352" customFormat="1" x14ac:dyDescent="0.2">
      <c r="A300" s="362" t="s">
        <v>562</v>
      </c>
      <c r="B300" s="382" t="s">
        <v>503</v>
      </c>
      <c r="C300" s="364" t="s">
        <v>821</v>
      </c>
      <c r="D300" s="365">
        <v>0</v>
      </c>
      <c r="E300" s="365">
        <v>0</v>
      </c>
      <c r="F300" s="366">
        <f t="shared" si="7"/>
        <v>0</v>
      </c>
      <c r="G300" s="367" t="s">
        <v>340</v>
      </c>
      <c r="H300" s="368" t="s">
        <v>340</v>
      </c>
      <c r="I300" s="350"/>
      <c r="J300" s="351"/>
      <c r="K300" s="351"/>
    </row>
    <row r="301" spans="1:11" s="352" customFormat="1" ht="22.5" x14ac:dyDescent="0.2">
      <c r="A301" s="362" t="s">
        <v>563</v>
      </c>
      <c r="B301" s="378" t="s">
        <v>564</v>
      </c>
      <c r="C301" s="364" t="s">
        <v>821</v>
      </c>
      <c r="D301" s="365">
        <f>D283</f>
        <v>191.45</v>
      </c>
      <c r="E301" s="365">
        <f>E283</f>
        <v>273.17099999999999</v>
      </c>
      <c r="F301" s="366">
        <f t="shared" si="7"/>
        <v>81.721000000000004</v>
      </c>
      <c r="G301" s="367" t="s">
        <v>340</v>
      </c>
      <c r="H301" s="368" t="s">
        <v>340</v>
      </c>
      <c r="I301" s="350"/>
      <c r="J301" s="351"/>
      <c r="K301" s="351"/>
    </row>
    <row r="302" spans="1:11" s="352" customFormat="1" x14ac:dyDescent="0.2">
      <c r="A302" s="362" t="s">
        <v>565</v>
      </c>
      <c r="B302" s="382" t="s">
        <v>503</v>
      </c>
      <c r="C302" s="364" t="s">
        <v>821</v>
      </c>
      <c r="D302" s="365">
        <v>0</v>
      </c>
      <c r="E302" s="365">
        <v>0</v>
      </c>
      <c r="F302" s="366">
        <f t="shared" si="7"/>
        <v>0</v>
      </c>
      <c r="G302" s="367" t="s">
        <v>340</v>
      </c>
      <c r="H302" s="368" t="s">
        <v>340</v>
      </c>
      <c r="I302" s="350"/>
      <c r="J302" s="351"/>
      <c r="K302" s="351"/>
    </row>
    <row r="303" spans="1:11" s="352" customFormat="1" x14ac:dyDescent="0.2">
      <c r="A303" s="362" t="s">
        <v>566</v>
      </c>
      <c r="B303" s="378" t="s">
        <v>567</v>
      </c>
      <c r="C303" s="364" t="s">
        <v>821</v>
      </c>
      <c r="D303" s="365">
        <v>0</v>
      </c>
      <c r="E303" s="366">
        <v>0</v>
      </c>
      <c r="F303" s="366">
        <f t="shared" si="7"/>
        <v>0</v>
      </c>
      <c r="G303" s="367" t="s">
        <v>340</v>
      </c>
      <c r="H303" s="368" t="s">
        <v>340</v>
      </c>
      <c r="I303" s="350"/>
      <c r="J303" s="351"/>
      <c r="K303" s="351"/>
    </row>
    <row r="304" spans="1:11" s="352" customFormat="1" x14ac:dyDescent="0.2">
      <c r="A304" s="362" t="s">
        <v>568</v>
      </c>
      <c r="B304" s="382" t="s">
        <v>503</v>
      </c>
      <c r="C304" s="364" t="s">
        <v>821</v>
      </c>
      <c r="D304" s="365">
        <v>0</v>
      </c>
      <c r="E304" s="365">
        <v>0</v>
      </c>
      <c r="F304" s="366">
        <f t="shared" si="7"/>
        <v>0</v>
      </c>
      <c r="G304" s="367" t="s">
        <v>340</v>
      </c>
      <c r="H304" s="368" t="s">
        <v>340</v>
      </c>
      <c r="I304" s="350"/>
      <c r="J304" s="351"/>
      <c r="K304" s="351"/>
    </row>
    <row r="305" spans="1:11" s="352" customFormat="1" ht="22.5" x14ac:dyDescent="0.2">
      <c r="A305" s="362" t="s">
        <v>569</v>
      </c>
      <c r="B305" s="379" t="s">
        <v>570</v>
      </c>
      <c r="C305" s="364" t="s">
        <v>8</v>
      </c>
      <c r="D305" s="385">
        <f>D167/D23*100</f>
        <v>86.863055126246536</v>
      </c>
      <c r="E305" s="385">
        <f>E167/E23*100</f>
        <v>100</v>
      </c>
      <c r="F305" s="366">
        <f t="shared" si="7"/>
        <v>13.136944873753464</v>
      </c>
      <c r="G305" s="367" t="s">
        <v>340</v>
      </c>
      <c r="H305" s="368" t="s">
        <v>340</v>
      </c>
      <c r="I305" s="350"/>
      <c r="J305" s="351"/>
      <c r="K305" s="351"/>
    </row>
    <row r="306" spans="1:11" s="352" customFormat="1" x14ac:dyDescent="0.2">
      <c r="A306" s="362" t="s">
        <v>571</v>
      </c>
      <c r="B306" s="378" t="s">
        <v>572</v>
      </c>
      <c r="C306" s="364" t="s">
        <v>8</v>
      </c>
      <c r="D306" s="365">
        <v>0</v>
      </c>
      <c r="E306" s="365">
        <v>0</v>
      </c>
      <c r="F306" s="366">
        <f t="shared" si="7"/>
        <v>0</v>
      </c>
      <c r="G306" s="367" t="s">
        <v>340</v>
      </c>
      <c r="H306" s="368" t="s">
        <v>340</v>
      </c>
      <c r="I306" s="350"/>
      <c r="J306" s="351"/>
      <c r="K306" s="351"/>
    </row>
    <row r="307" spans="1:11" s="352" customFormat="1" ht="22.5" x14ac:dyDescent="0.2">
      <c r="A307" s="362" t="s">
        <v>573</v>
      </c>
      <c r="B307" s="378" t="s">
        <v>574</v>
      </c>
      <c r="C307" s="364" t="s">
        <v>8</v>
      </c>
      <c r="D307" s="365">
        <v>0</v>
      </c>
      <c r="E307" s="365">
        <v>0</v>
      </c>
      <c r="F307" s="366">
        <f t="shared" si="7"/>
        <v>0</v>
      </c>
      <c r="G307" s="367" t="s">
        <v>340</v>
      </c>
      <c r="H307" s="368" t="s">
        <v>340</v>
      </c>
      <c r="I307" s="350"/>
      <c r="J307" s="351"/>
      <c r="K307" s="351"/>
    </row>
    <row r="308" spans="1:11" s="352" customFormat="1" ht="22.5" x14ac:dyDescent="0.2">
      <c r="A308" s="362" t="s">
        <v>575</v>
      </c>
      <c r="B308" s="378" t="s">
        <v>576</v>
      </c>
      <c r="C308" s="364" t="s">
        <v>8</v>
      </c>
      <c r="D308" s="365">
        <v>0</v>
      </c>
      <c r="E308" s="365">
        <v>0</v>
      </c>
      <c r="F308" s="366">
        <f t="shared" si="7"/>
        <v>0</v>
      </c>
      <c r="G308" s="367" t="s">
        <v>340</v>
      </c>
      <c r="H308" s="368" t="s">
        <v>340</v>
      </c>
      <c r="I308" s="350"/>
      <c r="J308" s="351"/>
      <c r="K308" s="351"/>
    </row>
    <row r="309" spans="1:11" s="352" customFormat="1" ht="22.5" x14ac:dyDescent="0.2">
      <c r="A309" s="362" t="s">
        <v>577</v>
      </c>
      <c r="B309" s="378" t="s">
        <v>578</v>
      </c>
      <c r="C309" s="364" t="s">
        <v>8</v>
      </c>
      <c r="D309" s="365">
        <v>0</v>
      </c>
      <c r="E309" s="365">
        <v>0</v>
      </c>
      <c r="F309" s="366">
        <f t="shared" si="7"/>
        <v>0</v>
      </c>
      <c r="G309" s="367" t="s">
        <v>340</v>
      </c>
      <c r="H309" s="368" t="s">
        <v>340</v>
      </c>
      <c r="I309" s="350"/>
      <c r="J309" s="351"/>
      <c r="K309" s="351"/>
    </row>
    <row r="310" spans="1:11" s="352" customFormat="1" x14ac:dyDescent="0.2">
      <c r="A310" s="362" t="s">
        <v>579</v>
      </c>
      <c r="B310" s="376" t="s">
        <v>580</v>
      </c>
      <c r="C310" s="364" t="s">
        <v>8</v>
      </c>
      <c r="D310" s="365">
        <v>0</v>
      </c>
      <c r="E310" s="365">
        <v>0</v>
      </c>
      <c r="F310" s="366">
        <f t="shared" si="7"/>
        <v>0</v>
      </c>
      <c r="G310" s="367" t="s">
        <v>340</v>
      </c>
      <c r="H310" s="368" t="s">
        <v>340</v>
      </c>
      <c r="I310" s="350"/>
      <c r="J310" s="351"/>
      <c r="K310" s="351"/>
    </row>
    <row r="311" spans="1:11" s="352" customFormat="1" x14ac:dyDescent="0.2">
      <c r="A311" s="362" t="s">
        <v>581</v>
      </c>
      <c r="B311" s="376" t="s">
        <v>582</v>
      </c>
      <c r="C311" s="364" t="s">
        <v>8</v>
      </c>
      <c r="D311" s="385">
        <f>D173/D29*100</f>
        <v>84.507212409693864</v>
      </c>
      <c r="E311" s="366">
        <f>E173/E29*100</f>
        <v>100</v>
      </c>
      <c r="F311" s="366">
        <f t="shared" si="7"/>
        <v>15.492787590306136</v>
      </c>
      <c r="G311" s="366">
        <f>F311/D311*100</f>
        <v>18.333095067905649</v>
      </c>
      <c r="H311" s="368" t="s">
        <v>340</v>
      </c>
      <c r="I311" s="350"/>
      <c r="J311" s="351"/>
      <c r="K311" s="351"/>
    </row>
    <row r="312" spans="1:11" s="352" customFormat="1" x14ac:dyDescent="0.2">
      <c r="A312" s="362" t="s">
        <v>583</v>
      </c>
      <c r="B312" s="376" t="s">
        <v>584</v>
      </c>
      <c r="C312" s="364" t="s">
        <v>8</v>
      </c>
      <c r="D312" s="365">
        <v>0</v>
      </c>
      <c r="E312" s="365">
        <v>0</v>
      </c>
      <c r="F312" s="366">
        <f t="shared" si="7"/>
        <v>0</v>
      </c>
      <c r="G312" s="367" t="s">
        <v>340</v>
      </c>
      <c r="H312" s="368" t="s">
        <v>340</v>
      </c>
      <c r="I312" s="350"/>
      <c r="J312" s="351"/>
      <c r="K312" s="351"/>
    </row>
    <row r="313" spans="1:11" s="352" customFormat="1" x14ac:dyDescent="0.2">
      <c r="A313" s="362" t="s">
        <v>585</v>
      </c>
      <c r="B313" s="376" t="s">
        <v>586</v>
      </c>
      <c r="C313" s="364" t="s">
        <v>8</v>
      </c>
      <c r="D313" s="365">
        <v>0</v>
      </c>
      <c r="E313" s="365">
        <v>0</v>
      </c>
      <c r="F313" s="366">
        <f t="shared" si="7"/>
        <v>0</v>
      </c>
      <c r="G313" s="367" t="s">
        <v>340</v>
      </c>
      <c r="H313" s="368" t="s">
        <v>340</v>
      </c>
      <c r="I313" s="350"/>
      <c r="J313" s="351"/>
      <c r="K313" s="351"/>
    </row>
    <row r="314" spans="1:11" s="352" customFormat="1" x14ac:dyDescent="0.2">
      <c r="A314" s="362" t="s">
        <v>587</v>
      </c>
      <c r="B314" s="376" t="s">
        <v>588</v>
      </c>
      <c r="C314" s="364" t="s">
        <v>8</v>
      </c>
      <c r="D314" s="365">
        <v>0</v>
      </c>
      <c r="E314" s="365">
        <v>0</v>
      </c>
      <c r="F314" s="366">
        <f t="shared" si="7"/>
        <v>0</v>
      </c>
      <c r="G314" s="367" t="s">
        <v>340</v>
      </c>
      <c r="H314" s="368" t="s">
        <v>340</v>
      </c>
      <c r="I314" s="350"/>
      <c r="J314" s="351"/>
      <c r="K314" s="351"/>
    </row>
    <row r="315" spans="1:11" s="352" customFormat="1" ht="22.5" x14ac:dyDescent="0.2">
      <c r="A315" s="362" t="s">
        <v>589</v>
      </c>
      <c r="B315" s="378" t="s">
        <v>590</v>
      </c>
      <c r="C315" s="364" t="s">
        <v>8</v>
      </c>
      <c r="D315" s="365">
        <v>0</v>
      </c>
      <c r="E315" s="365">
        <v>0</v>
      </c>
      <c r="F315" s="366">
        <f t="shared" si="7"/>
        <v>0</v>
      </c>
      <c r="G315" s="367" t="s">
        <v>340</v>
      </c>
      <c r="H315" s="368" t="s">
        <v>340</v>
      </c>
      <c r="I315" s="350"/>
      <c r="J315" s="351"/>
      <c r="K315" s="351"/>
    </row>
    <row r="316" spans="1:11" s="352" customFormat="1" x14ac:dyDescent="0.2">
      <c r="A316" s="362" t="s">
        <v>591</v>
      </c>
      <c r="B316" s="428" t="s">
        <v>95</v>
      </c>
      <c r="C316" s="364" t="s">
        <v>8</v>
      </c>
      <c r="D316" s="365">
        <v>0</v>
      </c>
      <c r="E316" s="365">
        <v>0</v>
      </c>
      <c r="F316" s="366">
        <f t="shared" si="7"/>
        <v>0</v>
      </c>
      <c r="G316" s="367" t="s">
        <v>340</v>
      </c>
      <c r="H316" s="368" t="s">
        <v>340</v>
      </c>
      <c r="I316" s="350"/>
      <c r="J316" s="351"/>
      <c r="K316" s="351"/>
    </row>
    <row r="317" spans="1:11" s="352" customFormat="1" ht="12" thickBot="1" x14ac:dyDescent="0.25">
      <c r="A317" s="405" t="s">
        <v>592</v>
      </c>
      <c r="B317" s="429" t="s">
        <v>96</v>
      </c>
      <c r="C317" s="413" t="s">
        <v>8</v>
      </c>
      <c r="D317" s="414">
        <v>0</v>
      </c>
      <c r="E317" s="414">
        <v>0</v>
      </c>
      <c r="F317" s="430">
        <f t="shared" si="7"/>
        <v>0</v>
      </c>
      <c r="G317" s="431" t="s">
        <v>340</v>
      </c>
      <c r="H317" s="410" t="s">
        <v>340</v>
      </c>
      <c r="I317" s="350"/>
      <c r="J317" s="351"/>
      <c r="K317" s="351"/>
    </row>
    <row r="318" spans="1:11" s="352" customFormat="1" ht="12" hidden="1" thickBot="1" x14ac:dyDescent="0.25">
      <c r="A318" s="353" t="s">
        <v>593</v>
      </c>
      <c r="B318" s="354"/>
      <c r="C318" s="354"/>
      <c r="D318" s="354"/>
      <c r="E318" s="354"/>
      <c r="F318" s="354"/>
      <c r="G318" s="354"/>
      <c r="H318" s="355"/>
      <c r="I318" s="350"/>
      <c r="J318" s="351"/>
      <c r="K318" s="351"/>
    </row>
    <row r="319" spans="1:11" ht="22.5" hidden="1" outlineLevel="1" x14ac:dyDescent="0.2">
      <c r="A319" s="356" t="s">
        <v>594</v>
      </c>
      <c r="B319" s="357" t="s">
        <v>595</v>
      </c>
      <c r="C319" s="358" t="s">
        <v>340</v>
      </c>
      <c r="D319" s="399" t="s">
        <v>596</v>
      </c>
      <c r="E319" s="427" t="s">
        <v>596</v>
      </c>
      <c r="F319" s="427"/>
      <c r="G319" s="427" t="s">
        <v>596</v>
      </c>
      <c r="H319" s="432" t="s">
        <v>596</v>
      </c>
      <c r="I319" s="350"/>
      <c r="J319" s="350"/>
      <c r="K319" s="350"/>
    </row>
    <row r="320" spans="1:11" hidden="1" outlineLevel="1" x14ac:dyDescent="0.2">
      <c r="A320" s="362" t="s">
        <v>597</v>
      </c>
      <c r="B320" s="379" t="s">
        <v>598</v>
      </c>
      <c r="C320" s="364" t="s">
        <v>1</v>
      </c>
      <c r="D320" s="365">
        <v>0</v>
      </c>
      <c r="E320" s="420">
        <v>0</v>
      </c>
      <c r="F320" s="420">
        <v>0</v>
      </c>
      <c r="G320" s="367" t="s">
        <v>340</v>
      </c>
      <c r="H320" s="368" t="s">
        <v>340</v>
      </c>
      <c r="I320" s="350"/>
      <c r="J320" s="350"/>
      <c r="K320" s="350"/>
    </row>
    <row r="321" spans="1:11" hidden="1" outlineLevel="1" x14ac:dyDescent="0.2">
      <c r="A321" s="362" t="s">
        <v>599</v>
      </c>
      <c r="B321" s="379" t="s">
        <v>600</v>
      </c>
      <c r="C321" s="364" t="s">
        <v>601</v>
      </c>
      <c r="D321" s="365">
        <v>0</v>
      </c>
      <c r="E321" s="420">
        <v>0</v>
      </c>
      <c r="F321" s="420">
        <v>0</v>
      </c>
      <c r="G321" s="367" t="s">
        <v>340</v>
      </c>
      <c r="H321" s="368" t="s">
        <v>340</v>
      </c>
      <c r="I321" s="350"/>
      <c r="J321" s="350"/>
      <c r="K321" s="350"/>
    </row>
    <row r="322" spans="1:11" hidden="1" outlineLevel="1" x14ac:dyDescent="0.2">
      <c r="A322" s="362" t="s">
        <v>602</v>
      </c>
      <c r="B322" s="379" t="s">
        <v>603</v>
      </c>
      <c r="C322" s="364" t="s">
        <v>1</v>
      </c>
      <c r="D322" s="365">
        <v>0</v>
      </c>
      <c r="E322" s="420">
        <v>0</v>
      </c>
      <c r="F322" s="420">
        <v>0</v>
      </c>
      <c r="G322" s="367" t="s">
        <v>340</v>
      </c>
      <c r="H322" s="368" t="s">
        <v>340</v>
      </c>
      <c r="I322" s="350"/>
      <c r="J322" s="350"/>
      <c r="K322" s="350"/>
    </row>
    <row r="323" spans="1:11" hidden="1" outlineLevel="1" x14ac:dyDescent="0.2">
      <c r="A323" s="362" t="s">
        <v>604</v>
      </c>
      <c r="B323" s="379" t="s">
        <v>605</v>
      </c>
      <c r="C323" s="364" t="s">
        <v>601</v>
      </c>
      <c r="D323" s="365">
        <v>0</v>
      </c>
      <c r="E323" s="420">
        <v>0</v>
      </c>
      <c r="F323" s="420">
        <v>0</v>
      </c>
      <c r="G323" s="367" t="s">
        <v>340</v>
      </c>
      <c r="H323" s="368" t="s">
        <v>340</v>
      </c>
      <c r="I323" s="350"/>
      <c r="J323" s="350"/>
      <c r="K323" s="350"/>
    </row>
    <row r="324" spans="1:11" hidden="1" outlineLevel="1" x14ac:dyDescent="0.2">
      <c r="A324" s="362" t="s">
        <v>606</v>
      </c>
      <c r="B324" s="379" t="s">
        <v>607</v>
      </c>
      <c r="C324" s="364" t="s">
        <v>608</v>
      </c>
      <c r="D324" s="365">
        <v>0</v>
      </c>
      <c r="E324" s="420">
        <v>0</v>
      </c>
      <c r="F324" s="420">
        <v>0</v>
      </c>
      <c r="G324" s="367" t="s">
        <v>340</v>
      </c>
      <c r="H324" s="368" t="s">
        <v>340</v>
      </c>
      <c r="I324" s="350"/>
      <c r="J324" s="350"/>
      <c r="K324" s="350"/>
    </row>
    <row r="325" spans="1:11" hidden="1" outlineLevel="1" x14ac:dyDescent="0.2">
      <c r="A325" s="362" t="s">
        <v>609</v>
      </c>
      <c r="B325" s="379" t="s">
        <v>610</v>
      </c>
      <c r="C325" s="364" t="s">
        <v>340</v>
      </c>
      <c r="D325" s="365" t="s">
        <v>824</v>
      </c>
      <c r="E325" s="420" t="s">
        <v>824</v>
      </c>
      <c r="F325" s="420" t="s">
        <v>824</v>
      </c>
      <c r="G325" s="420" t="s">
        <v>824</v>
      </c>
      <c r="H325" s="433" t="s">
        <v>824</v>
      </c>
      <c r="I325" s="350"/>
      <c r="J325" s="350"/>
      <c r="K325" s="350"/>
    </row>
    <row r="326" spans="1:11" hidden="1" outlineLevel="1" x14ac:dyDescent="0.2">
      <c r="A326" s="362" t="s">
        <v>611</v>
      </c>
      <c r="B326" s="378" t="s">
        <v>612</v>
      </c>
      <c r="C326" s="364" t="s">
        <v>608</v>
      </c>
      <c r="D326" s="365">
        <v>0</v>
      </c>
      <c r="E326" s="420">
        <v>0</v>
      </c>
      <c r="F326" s="420">
        <v>0</v>
      </c>
      <c r="G326" s="367" t="s">
        <v>340</v>
      </c>
      <c r="H326" s="368" t="s">
        <v>340</v>
      </c>
      <c r="I326" s="350"/>
      <c r="J326" s="350"/>
      <c r="K326" s="350"/>
    </row>
    <row r="327" spans="1:11" hidden="1" outlineLevel="1" x14ac:dyDescent="0.2">
      <c r="A327" s="362" t="s">
        <v>613</v>
      </c>
      <c r="B327" s="378" t="s">
        <v>614</v>
      </c>
      <c r="C327" s="364" t="s">
        <v>615</v>
      </c>
      <c r="D327" s="365">
        <v>0</v>
      </c>
      <c r="E327" s="420">
        <v>0</v>
      </c>
      <c r="F327" s="420">
        <v>0</v>
      </c>
      <c r="G327" s="367" t="s">
        <v>340</v>
      </c>
      <c r="H327" s="368" t="s">
        <v>340</v>
      </c>
      <c r="I327" s="350"/>
      <c r="J327" s="350"/>
      <c r="K327" s="350"/>
    </row>
    <row r="328" spans="1:11" hidden="1" outlineLevel="1" x14ac:dyDescent="0.2">
      <c r="A328" s="362" t="s">
        <v>616</v>
      </c>
      <c r="B328" s="379" t="s">
        <v>617</v>
      </c>
      <c r="C328" s="364" t="s">
        <v>340</v>
      </c>
      <c r="D328" s="365" t="s">
        <v>824</v>
      </c>
      <c r="E328" s="420" t="s">
        <v>824</v>
      </c>
      <c r="F328" s="420" t="s">
        <v>824</v>
      </c>
      <c r="G328" s="420" t="s">
        <v>824</v>
      </c>
      <c r="H328" s="433" t="s">
        <v>824</v>
      </c>
      <c r="I328" s="350"/>
      <c r="J328" s="350"/>
      <c r="K328" s="350"/>
    </row>
    <row r="329" spans="1:11" hidden="1" outlineLevel="1" x14ac:dyDescent="0.2">
      <c r="A329" s="362" t="s">
        <v>618</v>
      </c>
      <c r="B329" s="378" t="s">
        <v>612</v>
      </c>
      <c r="C329" s="364" t="s">
        <v>608</v>
      </c>
      <c r="D329" s="365">
        <v>0</v>
      </c>
      <c r="E329" s="420">
        <v>0</v>
      </c>
      <c r="F329" s="420">
        <v>0</v>
      </c>
      <c r="G329" s="367" t="s">
        <v>340</v>
      </c>
      <c r="H329" s="368" t="s">
        <v>340</v>
      </c>
      <c r="I329" s="350"/>
      <c r="J329" s="350"/>
      <c r="K329" s="350"/>
    </row>
    <row r="330" spans="1:11" hidden="1" outlineLevel="1" x14ac:dyDescent="0.2">
      <c r="A330" s="362" t="s">
        <v>619</v>
      </c>
      <c r="B330" s="378" t="s">
        <v>620</v>
      </c>
      <c r="C330" s="364" t="s">
        <v>1</v>
      </c>
      <c r="D330" s="365">
        <v>0</v>
      </c>
      <c r="E330" s="420">
        <v>0</v>
      </c>
      <c r="F330" s="420">
        <v>0</v>
      </c>
      <c r="G330" s="367" t="s">
        <v>340</v>
      </c>
      <c r="H330" s="368" t="s">
        <v>340</v>
      </c>
      <c r="I330" s="350"/>
      <c r="J330" s="350"/>
      <c r="K330" s="350"/>
    </row>
    <row r="331" spans="1:11" hidden="1" outlineLevel="1" x14ac:dyDescent="0.2">
      <c r="A331" s="362" t="s">
        <v>621</v>
      </c>
      <c r="B331" s="378" t="s">
        <v>614</v>
      </c>
      <c r="C331" s="364" t="s">
        <v>615</v>
      </c>
      <c r="D331" s="365">
        <v>0</v>
      </c>
      <c r="E331" s="420">
        <v>0</v>
      </c>
      <c r="F331" s="420">
        <v>0</v>
      </c>
      <c r="G331" s="367" t="s">
        <v>340</v>
      </c>
      <c r="H331" s="368" t="s">
        <v>340</v>
      </c>
      <c r="I331" s="350"/>
      <c r="J331" s="350"/>
      <c r="K331" s="350"/>
    </row>
    <row r="332" spans="1:11" hidden="1" outlineLevel="1" x14ac:dyDescent="0.2">
      <c r="A332" s="362" t="s">
        <v>622</v>
      </c>
      <c r="B332" s="379" t="s">
        <v>623</v>
      </c>
      <c r="C332" s="364" t="s">
        <v>340</v>
      </c>
      <c r="D332" s="365" t="s">
        <v>824</v>
      </c>
      <c r="E332" s="420" t="s">
        <v>824</v>
      </c>
      <c r="F332" s="420" t="s">
        <v>824</v>
      </c>
      <c r="G332" s="420" t="s">
        <v>824</v>
      </c>
      <c r="H332" s="433" t="s">
        <v>824</v>
      </c>
      <c r="I332" s="350"/>
      <c r="J332" s="350"/>
      <c r="K332" s="350"/>
    </row>
    <row r="333" spans="1:11" hidden="1" outlineLevel="1" x14ac:dyDescent="0.2">
      <c r="A333" s="362" t="s">
        <v>624</v>
      </c>
      <c r="B333" s="378" t="s">
        <v>612</v>
      </c>
      <c r="C333" s="364" t="s">
        <v>608</v>
      </c>
      <c r="D333" s="365">
        <v>0</v>
      </c>
      <c r="E333" s="420">
        <v>0</v>
      </c>
      <c r="F333" s="420">
        <v>0</v>
      </c>
      <c r="G333" s="367" t="s">
        <v>340</v>
      </c>
      <c r="H333" s="368" t="s">
        <v>340</v>
      </c>
      <c r="I333" s="350"/>
      <c r="J333" s="350"/>
      <c r="K333" s="350"/>
    </row>
    <row r="334" spans="1:11" hidden="1" outlineLevel="1" x14ac:dyDescent="0.2">
      <c r="A334" s="362" t="s">
        <v>625</v>
      </c>
      <c r="B334" s="378" t="s">
        <v>614</v>
      </c>
      <c r="C334" s="364" t="s">
        <v>615</v>
      </c>
      <c r="D334" s="365">
        <v>0</v>
      </c>
      <c r="E334" s="420">
        <v>0</v>
      </c>
      <c r="F334" s="420">
        <v>0</v>
      </c>
      <c r="G334" s="367" t="s">
        <v>340</v>
      </c>
      <c r="H334" s="368" t="s">
        <v>340</v>
      </c>
      <c r="I334" s="350"/>
      <c r="J334" s="350"/>
      <c r="K334" s="350"/>
    </row>
    <row r="335" spans="1:11" hidden="1" outlineLevel="1" x14ac:dyDescent="0.2">
      <c r="A335" s="362" t="s">
        <v>626</v>
      </c>
      <c r="B335" s="379" t="s">
        <v>627</v>
      </c>
      <c r="C335" s="364" t="s">
        <v>340</v>
      </c>
      <c r="D335" s="365" t="s">
        <v>824</v>
      </c>
      <c r="E335" s="420" t="s">
        <v>824</v>
      </c>
      <c r="F335" s="420" t="s">
        <v>824</v>
      </c>
      <c r="G335" s="420" t="s">
        <v>824</v>
      </c>
      <c r="H335" s="433" t="s">
        <v>824</v>
      </c>
      <c r="I335" s="350"/>
      <c r="J335" s="350"/>
      <c r="K335" s="350"/>
    </row>
    <row r="336" spans="1:11" hidden="1" outlineLevel="1" x14ac:dyDescent="0.2">
      <c r="A336" s="362" t="s">
        <v>628</v>
      </c>
      <c r="B336" s="378" t="s">
        <v>612</v>
      </c>
      <c r="C336" s="364" t="s">
        <v>608</v>
      </c>
      <c r="D336" s="365">
        <v>0</v>
      </c>
      <c r="E336" s="420">
        <v>0</v>
      </c>
      <c r="F336" s="420">
        <v>0</v>
      </c>
      <c r="G336" s="367" t="s">
        <v>340</v>
      </c>
      <c r="H336" s="368" t="s">
        <v>340</v>
      </c>
      <c r="I336" s="350"/>
      <c r="J336" s="350"/>
      <c r="K336" s="350"/>
    </row>
    <row r="337" spans="1:11" hidden="1" outlineLevel="1" x14ac:dyDescent="0.2">
      <c r="A337" s="362" t="s">
        <v>629</v>
      </c>
      <c r="B337" s="378" t="s">
        <v>620</v>
      </c>
      <c r="C337" s="364" t="s">
        <v>1</v>
      </c>
      <c r="D337" s="365">
        <v>0</v>
      </c>
      <c r="E337" s="420">
        <v>0</v>
      </c>
      <c r="F337" s="420">
        <v>0</v>
      </c>
      <c r="G337" s="367" t="s">
        <v>340</v>
      </c>
      <c r="H337" s="368" t="s">
        <v>340</v>
      </c>
      <c r="I337" s="350"/>
      <c r="J337" s="350"/>
      <c r="K337" s="350"/>
    </row>
    <row r="338" spans="1:11" hidden="1" outlineLevel="1" x14ac:dyDescent="0.2">
      <c r="A338" s="362" t="s">
        <v>630</v>
      </c>
      <c r="B338" s="378" t="s">
        <v>614</v>
      </c>
      <c r="C338" s="364" t="s">
        <v>615</v>
      </c>
      <c r="D338" s="365">
        <v>0</v>
      </c>
      <c r="E338" s="420">
        <v>0</v>
      </c>
      <c r="F338" s="420">
        <v>0</v>
      </c>
      <c r="G338" s="367" t="s">
        <v>340</v>
      </c>
      <c r="H338" s="368" t="s">
        <v>340</v>
      </c>
      <c r="I338" s="350"/>
      <c r="J338" s="350"/>
      <c r="K338" s="350"/>
    </row>
    <row r="339" spans="1:11" hidden="1" outlineLevel="1" x14ac:dyDescent="0.2">
      <c r="A339" s="434" t="s">
        <v>631</v>
      </c>
      <c r="B339" s="435" t="s">
        <v>632</v>
      </c>
      <c r="C339" s="436" t="s">
        <v>340</v>
      </c>
      <c r="D339" s="365" t="s">
        <v>824</v>
      </c>
      <c r="E339" s="420" t="s">
        <v>824</v>
      </c>
      <c r="F339" s="420" t="s">
        <v>824</v>
      </c>
      <c r="G339" s="420" t="s">
        <v>824</v>
      </c>
      <c r="H339" s="433" t="s">
        <v>824</v>
      </c>
      <c r="I339" s="350"/>
      <c r="J339" s="350"/>
      <c r="K339" s="350"/>
    </row>
    <row r="340" spans="1:11" ht="22.5" hidden="1" outlineLevel="1" x14ac:dyDescent="0.2">
      <c r="A340" s="362" t="s">
        <v>633</v>
      </c>
      <c r="B340" s="379" t="s">
        <v>634</v>
      </c>
      <c r="C340" s="364" t="s">
        <v>608</v>
      </c>
      <c r="D340" s="365">
        <v>448.57</v>
      </c>
      <c r="E340" s="366">
        <v>252.95500000000001</v>
      </c>
      <c r="F340" s="366">
        <f t="shared" ref="F340:F350" si="8">E340-D340</f>
        <v>-195.61499999999998</v>
      </c>
      <c r="G340" s="366">
        <f t="shared" ref="G340:G350" si="9">F340/D340*100</f>
        <v>-43.608578371268699</v>
      </c>
      <c r="H340" s="437"/>
      <c r="I340" s="350"/>
      <c r="J340" s="350"/>
      <c r="K340" s="350"/>
    </row>
    <row r="341" spans="1:11" ht="22.5" hidden="1" outlineLevel="1" x14ac:dyDescent="0.2">
      <c r="A341" s="362" t="s">
        <v>635</v>
      </c>
      <c r="B341" s="378" t="s">
        <v>636</v>
      </c>
      <c r="C341" s="364" t="s">
        <v>608</v>
      </c>
      <c r="D341" s="365">
        <v>0</v>
      </c>
      <c r="E341" s="420">
        <v>0</v>
      </c>
      <c r="F341" s="366">
        <f t="shared" si="8"/>
        <v>0</v>
      </c>
      <c r="G341" s="367" t="s">
        <v>340</v>
      </c>
      <c r="H341" s="368" t="s">
        <v>340</v>
      </c>
      <c r="I341" s="350"/>
      <c r="J341" s="350"/>
      <c r="K341" s="350"/>
    </row>
    <row r="342" spans="1:11" hidden="1" outlineLevel="1" x14ac:dyDescent="0.2">
      <c r="A342" s="362" t="s">
        <v>637</v>
      </c>
      <c r="B342" s="428" t="s">
        <v>638</v>
      </c>
      <c r="C342" s="364" t="s">
        <v>608</v>
      </c>
      <c r="D342" s="365">
        <v>0</v>
      </c>
      <c r="E342" s="420">
        <v>0</v>
      </c>
      <c r="F342" s="366">
        <f t="shared" si="8"/>
        <v>0</v>
      </c>
      <c r="G342" s="367" t="s">
        <v>340</v>
      </c>
      <c r="H342" s="368" t="s">
        <v>340</v>
      </c>
      <c r="I342" s="350"/>
      <c r="J342" s="350"/>
      <c r="K342" s="350"/>
    </row>
    <row r="343" spans="1:11" hidden="1" outlineLevel="1" x14ac:dyDescent="0.2">
      <c r="A343" s="362" t="s">
        <v>639</v>
      </c>
      <c r="B343" s="428" t="s">
        <v>640</v>
      </c>
      <c r="C343" s="364" t="s">
        <v>608</v>
      </c>
      <c r="D343" s="365">
        <v>448.57</v>
      </c>
      <c r="E343" s="366">
        <f>E340</f>
        <v>252.95500000000001</v>
      </c>
      <c r="F343" s="366">
        <f t="shared" si="8"/>
        <v>-195.61499999999998</v>
      </c>
      <c r="G343" s="366">
        <f t="shared" si="9"/>
        <v>-43.608578371268699</v>
      </c>
      <c r="H343" s="368" t="s">
        <v>340</v>
      </c>
      <c r="I343" s="350"/>
      <c r="J343" s="350"/>
      <c r="K343" s="350"/>
    </row>
    <row r="344" spans="1:11" ht="22.5" hidden="1" outlineLevel="1" x14ac:dyDescent="0.2">
      <c r="A344" s="362" t="s">
        <v>641</v>
      </c>
      <c r="B344" s="379" t="s">
        <v>642</v>
      </c>
      <c r="C344" s="364" t="s">
        <v>608</v>
      </c>
      <c r="D344" s="365">
        <v>76.13</v>
      </c>
      <c r="E344" s="420">
        <v>40.234999999999999</v>
      </c>
      <c r="F344" s="366">
        <f t="shared" si="8"/>
        <v>-35.894999999999996</v>
      </c>
      <c r="G344" s="366">
        <f t="shared" si="9"/>
        <v>-47.149612504925784</v>
      </c>
      <c r="H344" s="368" t="s">
        <v>340</v>
      </c>
      <c r="I344" s="350"/>
      <c r="J344" s="350"/>
      <c r="K344" s="350"/>
    </row>
    <row r="345" spans="1:11" hidden="1" outlineLevel="1" x14ac:dyDescent="0.2">
      <c r="A345" s="362" t="s">
        <v>643</v>
      </c>
      <c r="B345" s="379" t="s">
        <v>644</v>
      </c>
      <c r="C345" s="364" t="s">
        <v>1</v>
      </c>
      <c r="D345" s="365">
        <v>81.86</v>
      </c>
      <c r="E345" s="438">
        <v>81.86</v>
      </c>
      <c r="F345" s="366">
        <f t="shared" si="8"/>
        <v>0</v>
      </c>
      <c r="G345" s="366">
        <f t="shared" si="9"/>
        <v>0</v>
      </c>
      <c r="H345" s="368" t="s">
        <v>340</v>
      </c>
      <c r="I345" s="350"/>
      <c r="J345" s="350"/>
      <c r="K345" s="350"/>
    </row>
    <row r="346" spans="1:11" ht="22.5" hidden="1" outlineLevel="1" x14ac:dyDescent="0.2">
      <c r="A346" s="362" t="s">
        <v>645</v>
      </c>
      <c r="B346" s="378" t="s">
        <v>646</v>
      </c>
      <c r="C346" s="364" t="s">
        <v>1</v>
      </c>
      <c r="D346" s="365">
        <v>0</v>
      </c>
      <c r="E346" s="438">
        <v>0</v>
      </c>
      <c r="F346" s="366">
        <f t="shared" si="8"/>
        <v>0</v>
      </c>
      <c r="G346" s="367" t="s">
        <v>340</v>
      </c>
      <c r="H346" s="368" t="s">
        <v>340</v>
      </c>
      <c r="I346" s="350"/>
      <c r="J346" s="350"/>
      <c r="K346" s="350"/>
    </row>
    <row r="347" spans="1:11" hidden="1" outlineLevel="1" x14ac:dyDescent="0.2">
      <c r="A347" s="362" t="s">
        <v>647</v>
      </c>
      <c r="B347" s="428" t="s">
        <v>638</v>
      </c>
      <c r="C347" s="364" t="s">
        <v>1</v>
      </c>
      <c r="D347" s="365">
        <v>0</v>
      </c>
      <c r="E347" s="438">
        <v>0</v>
      </c>
      <c r="F347" s="366">
        <f t="shared" si="8"/>
        <v>0</v>
      </c>
      <c r="G347" s="367" t="s">
        <v>340</v>
      </c>
      <c r="H347" s="368" t="s">
        <v>340</v>
      </c>
      <c r="I347" s="350"/>
      <c r="J347" s="350"/>
      <c r="K347" s="350"/>
    </row>
    <row r="348" spans="1:11" hidden="1" outlineLevel="1" x14ac:dyDescent="0.2">
      <c r="A348" s="362" t="s">
        <v>648</v>
      </c>
      <c r="B348" s="428" t="s">
        <v>640</v>
      </c>
      <c r="C348" s="364" t="s">
        <v>1</v>
      </c>
      <c r="D348" s="370">
        <v>81.86</v>
      </c>
      <c r="E348" s="420">
        <f>E345</f>
        <v>81.86</v>
      </c>
      <c r="F348" s="366">
        <f t="shared" si="8"/>
        <v>0</v>
      </c>
      <c r="G348" s="366">
        <f t="shared" si="9"/>
        <v>0</v>
      </c>
      <c r="H348" s="368" t="s">
        <v>340</v>
      </c>
      <c r="I348" s="350"/>
      <c r="J348" s="350"/>
      <c r="K348" s="350"/>
    </row>
    <row r="349" spans="1:11" ht="22.5" hidden="1" outlineLevel="1" x14ac:dyDescent="0.2">
      <c r="A349" s="362" t="s">
        <v>649</v>
      </c>
      <c r="B349" s="379" t="s">
        <v>650</v>
      </c>
      <c r="C349" s="364" t="s">
        <v>651</v>
      </c>
      <c r="D349" s="365">
        <v>11219.03</v>
      </c>
      <c r="E349" s="438">
        <v>11219.04</v>
      </c>
      <c r="F349" s="366">
        <f t="shared" si="8"/>
        <v>1.0000000000218279E-2</v>
      </c>
      <c r="G349" s="366">
        <f t="shared" si="9"/>
        <v>8.9134265620274464E-5</v>
      </c>
      <c r="H349" s="368" t="s">
        <v>340</v>
      </c>
      <c r="I349" s="350"/>
      <c r="J349" s="350"/>
      <c r="K349" s="350"/>
    </row>
    <row r="350" spans="1:11" ht="22.5" hidden="1" outlineLevel="1" x14ac:dyDescent="0.2">
      <c r="A350" s="362" t="s">
        <v>652</v>
      </c>
      <c r="B350" s="379" t="s">
        <v>653</v>
      </c>
      <c r="C350" s="364" t="s">
        <v>821</v>
      </c>
      <c r="D350" s="423">
        <v>109.31518590000002</v>
      </c>
      <c r="E350" s="366">
        <f>E29-E63-E64-E57</f>
        <v>115.8117116666667</v>
      </c>
      <c r="F350" s="366">
        <f t="shared" si="8"/>
        <v>6.4965257666666787</v>
      </c>
      <c r="G350" s="366">
        <f t="shared" si="9"/>
        <v>5.942930722003811</v>
      </c>
      <c r="H350" s="368" t="s">
        <v>340</v>
      </c>
      <c r="I350" s="350"/>
      <c r="J350" s="350"/>
      <c r="K350" s="350"/>
    </row>
    <row r="351" spans="1:11" hidden="1" outlineLevel="1" x14ac:dyDescent="0.2">
      <c r="A351" s="362" t="s">
        <v>654</v>
      </c>
      <c r="B351" s="403" t="s">
        <v>655</v>
      </c>
      <c r="C351" s="364" t="s">
        <v>340</v>
      </c>
      <c r="D351" s="365" t="s">
        <v>824</v>
      </c>
      <c r="E351" s="420" t="s">
        <v>824</v>
      </c>
      <c r="F351" s="420"/>
      <c r="G351" s="420" t="s">
        <v>824</v>
      </c>
      <c r="H351" s="433" t="s">
        <v>824</v>
      </c>
      <c r="I351" s="350"/>
      <c r="J351" s="350"/>
      <c r="K351" s="350"/>
    </row>
    <row r="352" spans="1:11" hidden="1" outlineLevel="1" x14ac:dyDescent="0.2">
      <c r="A352" s="362" t="s">
        <v>656</v>
      </c>
      <c r="B352" s="379" t="s">
        <v>657</v>
      </c>
      <c r="C352" s="364" t="s">
        <v>608</v>
      </c>
      <c r="D352" s="365">
        <v>0</v>
      </c>
      <c r="E352" s="420">
        <v>0</v>
      </c>
      <c r="F352" s="366">
        <f>E352-D352</f>
        <v>0</v>
      </c>
      <c r="G352" s="367" t="s">
        <v>340</v>
      </c>
      <c r="H352" s="368" t="s">
        <v>340</v>
      </c>
      <c r="I352" s="350"/>
      <c r="J352" s="350"/>
      <c r="K352" s="350"/>
    </row>
    <row r="353" spans="1:11" hidden="1" outlineLevel="1" x14ac:dyDescent="0.2">
      <c r="A353" s="362" t="s">
        <v>658</v>
      </c>
      <c r="B353" s="379" t="s">
        <v>659</v>
      </c>
      <c r="C353" s="364" t="s">
        <v>601</v>
      </c>
      <c r="D353" s="365">
        <v>0</v>
      </c>
      <c r="E353" s="420">
        <v>0</v>
      </c>
      <c r="F353" s="366">
        <f>E353-D353</f>
        <v>0</v>
      </c>
      <c r="G353" s="367" t="s">
        <v>340</v>
      </c>
      <c r="H353" s="368" t="s">
        <v>340</v>
      </c>
      <c r="I353" s="350"/>
      <c r="J353" s="350"/>
      <c r="K353" s="350"/>
    </row>
    <row r="354" spans="1:11" ht="33.75" hidden="1" outlineLevel="1" x14ac:dyDescent="0.2">
      <c r="A354" s="362" t="s">
        <v>660</v>
      </c>
      <c r="B354" s="379" t="s">
        <v>661</v>
      </c>
      <c r="C354" s="364" t="s">
        <v>821</v>
      </c>
      <c r="D354" s="365">
        <v>0</v>
      </c>
      <c r="E354" s="420">
        <v>0</v>
      </c>
      <c r="F354" s="366">
        <f>E354-D354</f>
        <v>0</v>
      </c>
      <c r="G354" s="367" t="s">
        <v>340</v>
      </c>
      <c r="H354" s="368" t="s">
        <v>340</v>
      </c>
      <c r="I354" s="350"/>
      <c r="J354" s="350"/>
      <c r="K354" s="350"/>
    </row>
    <row r="355" spans="1:11" ht="22.5" hidden="1" outlineLevel="1" x14ac:dyDescent="0.2">
      <c r="A355" s="362" t="s">
        <v>662</v>
      </c>
      <c r="B355" s="379" t="s">
        <v>663</v>
      </c>
      <c r="C355" s="364" t="s">
        <v>821</v>
      </c>
      <c r="D355" s="365">
        <v>0</v>
      </c>
      <c r="E355" s="420">
        <v>0</v>
      </c>
      <c r="F355" s="366">
        <f>E355-D355</f>
        <v>0</v>
      </c>
      <c r="G355" s="367" t="s">
        <v>340</v>
      </c>
      <c r="H355" s="368" t="s">
        <v>340</v>
      </c>
      <c r="I355" s="350"/>
      <c r="J355" s="350"/>
      <c r="K355" s="350"/>
    </row>
    <row r="356" spans="1:11" hidden="1" outlineLevel="1" x14ac:dyDescent="0.2">
      <c r="A356" s="362" t="s">
        <v>664</v>
      </c>
      <c r="B356" s="403" t="s">
        <v>665</v>
      </c>
      <c r="C356" s="439" t="s">
        <v>340</v>
      </c>
      <c r="D356" s="365" t="s">
        <v>824</v>
      </c>
      <c r="E356" s="420" t="s">
        <v>824</v>
      </c>
      <c r="F356" s="420"/>
      <c r="G356" s="420" t="s">
        <v>824</v>
      </c>
      <c r="H356" s="433" t="s">
        <v>824</v>
      </c>
      <c r="I356" s="350"/>
      <c r="J356" s="350"/>
      <c r="K356" s="350"/>
    </row>
    <row r="357" spans="1:11" ht="22.5" hidden="1" outlineLevel="1" x14ac:dyDescent="0.2">
      <c r="A357" s="362" t="s">
        <v>666</v>
      </c>
      <c r="B357" s="379" t="s">
        <v>667</v>
      </c>
      <c r="C357" s="364" t="s">
        <v>1</v>
      </c>
      <c r="D357" s="365">
        <v>0</v>
      </c>
      <c r="E357" s="420">
        <v>0</v>
      </c>
      <c r="F357" s="366">
        <f t="shared" ref="F357:F367" si="10">E357-D357</f>
        <v>0</v>
      </c>
      <c r="G357" s="367" t="s">
        <v>340</v>
      </c>
      <c r="H357" s="368" t="s">
        <v>340</v>
      </c>
      <c r="I357" s="350"/>
      <c r="J357" s="350"/>
      <c r="K357" s="350"/>
    </row>
    <row r="358" spans="1:11" ht="45" hidden="1" outlineLevel="1" x14ac:dyDescent="0.2">
      <c r="A358" s="362" t="s">
        <v>668</v>
      </c>
      <c r="B358" s="378" t="s">
        <v>669</v>
      </c>
      <c r="C358" s="364" t="s">
        <v>1</v>
      </c>
      <c r="D358" s="365">
        <v>0</v>
      </c>
      <c r="E358" s="420">
        <v>0</v>
      </c>
      <c r="F358" s="366">
        <f t="shared" si="10"/>
        <v>0</v>
      </c>
      <c r="G358" s="367" t="s">
        <v>340</v>
      </c>
      <c r="H358" s="368" t="s">
        <v>340</v>
      </c>
      <c r="I358" s="350"/>
      <c r="J358" s="350"/>
      <c r="K358" s="350"/>
    </row>
    <row r="359" spans="1:11" ht="45" hidden="1" outlineLevel="1" x14ac:dyDescent="0.2">
      <c r="A359" s="362" t="s">
        <v>670</v>
      </c>
      <c r="B359" s="378" t="s">
        <v>671</v>
      </c>
      <c r="C359" s="364" t="s">
        <v>1</v>
      </c>
      <c r="D359" s="365">
        <v>0</v>
      </c>
      <c r="E359" s="420">
        <v>0</v>
      </c>
      <c r="F359" s="366">
        <f t="shared" si="10"/>
        <v>0</v>
      </c>
      <c r="G359" s="367" t="s">
        <v>340</v>
      </c>
      <c r="H359" s="368" t="s">
        <v>340</v>
      </c>
      <c r="I359" s="350"/>
      <c r="J359" s="350"/>
      <c r="K359" s="350"/>
    </row>
    <row r="360" spans="1:11" ht="22.5" hidden="1" outlineLevel="1" x14ac:dyDescent="0.2">
      <c r="A360" s="362" t="s">
        <v>672</v>
      </c>
      <c r="B360" s="378" t="s">
        <v>673</v>
      </c>
      <c r="C360" s="364" t="s">
        <v>1</v>
      </c>
      <c r="D360" s="365">
        <v>0</v>
      </c>
      <c r="E360" s="420">
        <v>0</v>
      </c>
      <c r="F360" s="366">
        <f t="shared" si="10"/>
        <v>0</v>
      </c>
      <c r="G360" s="367" t="s">
        <v>340</v>
      </c>
      <c r="H360" s="401" t="s">
        <v>340</v>
      </c>
      <c r="I360" s="350"/>
      <c r="J360" s="350"/>
      <c r="K360" s="350"/>
    </row>
    <row r="361" spans="1:11" hidden="1" outlineLevel="1" x14ac:dyDescent="0.2">
      <c r="A361" s="362" t="s">
        <v>674</v>
      </c>
      <c r="B361" s="379" t="s">
        <v>675</v>
      </c>
      <c r="C361" s="364" t="s">
        <v>608</v>
      </c>
      <c r="D361" s="365">
        <v>0</v>
      </c>
      <c r="E361" s="420">
        <v>0</v>
      </c>
      <c r="F361" s="366">
        <f t="shared" si="10"/>
        <v>0</v>
      </c>
      <c r="G361" s="367" t="s">
        <v>340</v>
      </c>
      <c r="H361" s="401" t="s">
        <v>340</v>
      </c>
      <c r="I361" s="350"/>
      <c r="J361" s="350"/>
      <c r="K361" s="350"/>
    </row>
    <row r="362" spans="1:11" ht="22.5" hidden="1" outlineLevel="1" x14ac:dyDescent="0.2">
      <c r="A362" s="362" t="s">
        <v>676</v>
      </c>
      <c r="B362" s="378" t="s">
        <v>677</v>
      </c>
      <c r="C362" s="364" t="s">
        <v>608</v>
      </c>
      <c r="D362" s="365">
        <v>0</v>
      </c>
      <c r="E362" s="420">
        <v>0</v>
      </c>
      <c r="F362" s="366">
        <f t="shared" si="10"/>
        <v>0</v>
      </c>
      <c r="G362" s="367" t="s">
        <v>340</v>
      </c>
      <c r="H362" s="401" t="s">
        <v>340</v>
      </c>
      <c r="I362" s="350"/>
      <c r="J362" s="350"/>
      <c r="K362" s="350"/>
    </row>
    <row r="363" spans="1:11" ht="22.5" hidden="1" outlineLevel="1" x14ac:dyDescent="0.2">
      <c r="A363" s="362" t="s">
        <v>678</v>
      </c>
      <c r="B363" s="378" t="s">
        <v>679</v>
      </c>
      <c r="C363" s="364" t="s">
        <v>608</v>
      </c>
      <c r="D363" s="365">
        <v>0</v>
      </c>
      <c r="E363" s="420">
        <v>0</v>
      </c>
      <c r="F363" s="366">
        <f t="shared" si="10"/>
        <v>0</v>
      </c>
      <c r="G363" s="367" t="s">
        <v>340</v>
      </c>
      <c r="H363" s="401" t="s">
        <v>340</v>
      </c>
      <c r="I363" s="350"/>
      <c r="J363" s="350"/>
      <c r="K363" s="350"/>
    </row>
    <row r="364" spans="1:11" ht="22.5" hidden="1" outlineLevel="1" x14ac:dyDescent="0.2">
      <c r="A364" s="362" t="s">
        <v>680</v>
      </c>
      <c r="B364" s="379" t="s">
        <v>681</v>
      </c>
      <c r="C364" s="364" t="s">
        <v>821</v>
      </c>
      <c r="D364" s="365">
        <v>0</v>
      </c>
      <c r="E364" s="420">
        <v>0</v>
      </c>
      <c r="F364" s="366">
        <f t="shared" si="10"/>
        <v>0</v>
      </c>
      <c r="G364" s="367" t="s">
        <v>340</v>
      </c>
      <c r="H364" s="401" t="s">
        <v>340</v>
      </c>
      <c r="I364" s="350"/>
      <c r="J364" s="350"/>
      <c r="K364" s="350"/>
    </row>
    <row r="365" spans="1:11" hidden="1" outlineLevel="1" x14ac:dyDescent="0.2">
      <c r="A365" s="362" t="s">
        <v>682</v>
      </c>
      <c r="B365" s="378" t="s">
        <v>683</v>
      </c>
      <c r="C365" s="364" t="s">
        <v>821</v>
      </c>
      <c r="D365" s="365">
        <v>0</v>
      </c>
      <c r="E365" s="420">
        <v>0</v>
      </c>
      <c r="F365" s="366">
        <f t="shared" si="10"/>
        <v>0</v>
      </c>
      <c r="G365" s="367" t="s">
        <v>340</v>
      </c>
      <c r="H365" s="401" t="s">
        <v>340</v>
      </c>
      <c r="I365" s="350"/>
      <c r="J365" s="350"/>
      <c r="K365" s="350"/>
    </row>
    <row r="366" spans="1:11" hidden="1" outlineLevel="1" x14ac:dyDescent="0.2">
      <c r="A366" s="362" t="s">
        <v>684</v>
      </c>
      <c r="B366" s="378" t="s">
        <v>96</v>
      </c>
      <c r="C366" s="364" t="s">
        <v>821</v>
      </c>
      <c r="D366" s="365">
        <v>0</v>
      </c>
      <c r="E366" s="420">
        <v>0</v>
      </c>
      <c r="F366" s="366">
        <f t="shared" si="10"/>
        <v>0</v>
      </c>
      <c r="G366" s="367" t="s">
        <v>340</v>
      </c>
      <c r="H366" s="401" t="s">
        <v>340</v>
      </c>
      <c r="I366" s="350"/>
      <c r="J366" s="350"/>
      <c r="K366" s="350"/>
    </row>
    <row r="367" spans="1:11" ht="12" hidden="1" outlineLevel="1" thickBot="1" x14ac:dyDescent="0.25">
      <c r="A367" s="405" t="s">
        <v>685</v>
      </c>
      <c r="B367" s="440" t="s">
        <v>686</v>
      </c>
      <c r="C367" s="413" t="s">
        <v>822</v>
      </c>
      <c r="D367" s="414">
        <v>0</v>
      </c>
      <c r="E367" s="416">
        <v>0</v>
      </c>
      <c r="F367" s="430">
        <f t="shared" si="10"/>
        <v>0</v>
      </c>
      <c r="G367" s="411" t="s">
        <v>340</v>
      </c>
      <c r="H367" s="410" t="s">
        <v>340</v>
      </c>
      <c r="I367" s="350"/>
      <c r="J367" s="350"/>
      <c r="K367" s="350"/>
    </row>
    <row r="368" spans="1:11" ht="14.25" customHeight="1" collapsed="1" x14ac:dyDescent="0.2">
      <c r="A368" s="441" t="s">
        <v>687</v>
      </c>
      <c r="B368" s="442"/>
      <c r="C368" s="442"/>
      <c r="D368" s="442"/>
      <c r="E368" s="442"/>
      <c r="F368" s="442"/>
      <c r="G368" s="442"/>
      <c r="H368" s="443"/>
      <c r="I368" s="350"/>
      <c r="J368" s="350"/>
      <c r="K368" s="350"/>
    </row>
    <row r="369" spans="1:11" ht="12" thickBot="1" x14ac:dyDescent="0.25">
      <c r="A369" s="441"/>
      <c r="B369" s="442"/>
      <c r="C369" s="442"/>
      <c r="D369" s="442"/>
      <c r="E369" s="442"/>
      <c r="F369" s="442"/>
      <c r="G369" s="442"/>
      <c r="H369" s="443"/>
      <c r="I369" s="350"/>
      <c r="J369" s="350"/>
      <c r="K369" s="350"/>
    </row>
    <row r="370" spans="1:11" x14ac:dyDescent="0.2">
      <c r="A370" s="444" t="s">
        <v>79</v>
      </c>
      <c r="B370" s="445" t="s">
        <v>80</v>
      </c>
      <c r="C370" s="446" t="s">
        <v>168</v>
      </c>
      <c r="D370" s="447" t="s">
        <v>832</v>
      </c>
      <c r="E370" s="448"/>
      <c r="F370" s="449" t="s">
        <v>748</v>
      </c>
      <c r="G370" s="448"/>
      <c r="H370" s="450" t="s">
        <v>7</v>
      </c>
      <c r="I370" s="350"/>
      <c r="J370" s="350"/>
      <c r="K370" s="350"/>
    </row>
    <row r="371" spans="1:11" ht="22.5" x14ac:dyDescent="0.2">
      <c r="A371" s="451"/>
      <c r="B371" s="452"/>
      <c r="C371" s="453"/>
      <c r="D371" s="423" t="s">
        <v>750</v>
      </c>
      <c r="E371" s="454" t="s">
        <v>834</v>
      </c>
      <c r="F371" s="454" t="s">
        <v>751</v>
      </c>
      <c r="G371" s="455" t="s">
        <v>749</v>
      </c>
      <c r="H371" s="456"/>
      <c r="I371" s="350"/>
      <c r="J371" s="350"/>
      <c r="K371" s="350"/>
    </row>
    <row r="372" spans="1:11" ht="12" thickBot="1" x14ac:dyDescent="0.25">
      <c r="A372" s="457">
        <v>1</v>
      </c>
      <c r="B372" s="458">
        <v>2</v>
      </c>
      <c r="C372" s="459">
        <v>3</v>
      </c>
      <c r="D372" s="460">
        <v>4</v>
      </c>
      <c r="E372" s="461">
        <v>5</v>
      </c>
      <c r="F372" s="461">
        <v>6</v>
      </c>
      <c r="G372" s="461">
        <v>7</v>
      </c>
      <c r="H372" s="462">
        <v>8</v>
      </c>
      <c r="I372" s="350"/>
      <c r="J372" s="350"/>
      <c r="K372" s="350"/>
    </row>
    <row r="373" spans="1:11" x14ac:dyDescent="0.2">
      <c r="A373" s="463" t="s">
        <v>688</v>
      </c>
      <c r="B373" s="464"/>
      <c r="C373" s="436" t="s">
        <v>821</v>
      </c>
      <c r="D373" s="465">
        <f>D374+D431</f>
        <v>210.72</v>
      </c>
      <c r="E373" s="373">
        <f>E374+E431</f>
        <v>3.8833600000000001</v>
      </c>
      <c r="F373" s="373">
        <f>E373-D373</f>
        <v>-206.83663999999999</v>
      </c>
      <c r="G373" s="373">
        <f>F373/D373*100</f>
        <v>-98.15709946848898</v>
      </c>
      <c r="H373" s="412" t="s">
        <v>340</v>
      </c>
      <c r="I373" s="350"/>
      <c r="J373" s="350"/>
      <c r="K373" s="350"/>
    </row>
    <row r="374" spans="1:11" x14ac:dyDescent="0.2">
      <c r="A374" s="362" t="s">
        <v>81</v>
      </c>
      <c r="B374" s="466" t="s">
        <v>689</v>
      </c>
      <c r="C374" s="364" t="s">
        <v>821</v>
      </c>
      <c r="D374" s="370">
        <f>D375+D399+D427</f>
        <v>210.72</v>
      </c>
      <c r="E374" s="366">
        <f>E375+E399+E427</f>
        <v>3.8833600000000001</v>
      </c>
      <c r="F374" s="366">
        <f>E374-D374</f>
        <v>-206.83663999999999</v>
      </c>
      <c r="G374" s="366">
        <f>F374/D374*100</f>
        <v>-98.15709946848898</v>
      </c>
      <c r="H374" s="401" t="s">
        <v>340</v>
      </c>
      <c r="I374" s="350"/>
      <c r="J374" s="350"/>
      <c r="K374" s="350"/>
    </row>
    <row r="375" spans="1:11" x14ac:dyDescent="0.2">
      <c r="A375" s="362" t="s">
        <v>82</v>
      </c>
      <c r="B375" s="379" t="s">
        <v>83</v>
      </c>
      <c r="C375" s="364" t="s">
        <v>821</v>
      </c>
      <c r="D375" s="365">
        <f>D382</f>
        <v>63.24</v>
      </c>
      <c r="E375" s="365">
        <f>E382</f>
        <v>0</v>
      </c>
      <c r="F375" s="366">
        <f>E375-D375</f>
        <v>-63.24</v>
      </c>
      <c r="G375" s="366">
        <v>0</v>
      </c>
      <c r="H375" s="401" t="s">
        <v>340</v>
      </c>
      <c r="I375" s="350"/>
      <c r="J375" s="350"/>
      <c r="K375" s="350"/>
    </row>
    <row r="376" spans="1:11" ht="22.5" x14ac:dyDescent="0.2">
      <c r="A376" s="362" t="s">
        <v>84</v>
      </c>
      <c r="B376" s="378" t="s">
        <v>690</v>
      </c>
      <c r="C376" s="364" t="s">
        <v>821</v>
      </c>
      <c r="D376" s="385">
        <v>0</v>
      </c>
      <c r="E376" s="404" t="s">
        <v>340</v>
      </c>
      <c r="F376" s="404" t="s">
        <v>340</v>
      </c>
      <c r="G376" s="404" t="s">
        <v>340</v>
      </c>
      <c r="H376" s="401" t="s">
        <v>340</v>
      </c>
      <c r="I376" s="350"/>
      <c r="J376" s="350"/>
      <c r="K376" s="350"/>
    </row>
    <row r="377" spans="1:11" x14ac:dyDescent="0.2">
      <c r="A377" s="362" t="s">
        <v>85</v>
      </c>
      <c r="B377" s="382" t="s">
        <v>691</v>
      </c>
      <c r="C377" s="364" t="s">
        <v>821</v>
      </c>
      <c r="D377" s="385">
        <v>0</v>
      </c>
      <c r="E377" s="404" t="s">
        <v>340</v>
      </c>
      <c r="F377" s="404" t="s">
        <v>340</v>
      </c>
      <c r="G377" s="404" t="s">
        <v>340</v>
      </c>
      <c r="H377" s="401" t="s">
        <v>340</v>
      </c>
      <c r="I377" s="350"/>
      <c r="J377" s="350"/>
      <c r="K377" s="350"/>
    </row>
    <row r="378" spans="1:11" ht="22.5" x14ac:dyDescent="0.2">
      <c r="A378" s="362" t="s">
        <v>692</v>
      </c>
      <c r="B378" s="383" t="s">
        <v>172</v>
      </c>
      <c r="C378" s="364" t="s">
        <v>821</v>
      </c>
      <c r="D378" s="385">
        <v>0</v>
      </c>
      <c r="E378" s="404" t="s">
        <v>340</v>
      </c>
      <c r="F378" s="404" t="s">
        <v>340</v>
      </c>
      <c r="G378" s="404" t="s">
        <v>340</v>
      </c>
      <c r="H378" s="401" t="s">
        <v>340</v>
      </c>
      <c r="I378" s="350"/>
      <c r="J378" s="350"/>
      <c r="K378" s="350"/>
    </row>
    <row r="379" spans="1:11" ht="22.5" x14ac:dyDescent="0.2">
      <c r="A379" s="362" t="s">
        <v>693</v>
      </c>
      <c r="B379" s="383" t="s">
        <v>173</v>
      </c>
      <c r="C379" s="364" t="s">
        <v>821</v>
      </c>
      <c r="D379" s="385">
        <v>0</v>
      </c>
      <c r="E379" s="404" t="s">
        <v>340</v>
      </c>
      <c r="F379" s="404" t="s">
        <v>340</v>
      </c>
      <c r="G379" s="404" t="s">
        <v>340</v>
      </c>
      <c r="H379" s="401" t="s">
        <v>340</v>
      </c>
      <c r="I379" s="350"/>
      <c r="J379" s="350"/>
      <c r="K379" s="350"/>
    </row>
    <row r="380" spans="1:11" ht="22.5" x14ac:dyDescent="0.2">
      <c r="A380" s="362" t="s">
        <v>694</v>
      </c>
      <c r="B380" s="383" t="s">
        <v>174</v>
      </c>
      <c r="C380" s="364" t="s">
        <v>821</v>
      </c>
      <c r="D380" s="385">
        <v>0</v>
      </c>
      <c r="E380" s="404" t="s">
        <v>340</v>
      </c>
      <c r="F380" s="404" t="s">
        <v>340</v>
      </c>
      <c r="G380" s="404" t="s">
        <v>340</v>
      </c>
      <c r="H380" s="401" t="s">
        <v>340</v>
      </c>
      <c r="I380" s="350"/>
      <c r="J380" s="350"/>
      <c r="K380" s="350"/>
    </row>
    <row r="381" spans="1:11" x14ac:dyDescent="0.2">
      <c r="A381" s="362" t="s">
        <v>87</v>
      </c>
      <c r="B381" s="382" t="s">
        <v>695</v>
      </c>
      <c r="C381" s="364" t="s">
        <v>821</v>
      </c>
      <c r="D381" s="385">
        <v>0</v>
      </c>
      <c r="E381" s="404" t="s">
        <v>340</v>
      </c>
      <c r="F381" s="404" t="s">
        <v>340</v>
      </c>
      <c r="G381" s="404" t="s">
        <v>340</v>
      </c>
      <c r="H381" s="401" t="s">
        <v>340</v>
      </c>
      <c r="I381" s="350"/>
      <c r="J381" s="350"/>
      <c r="K381" s="350"/>
    </row>
    <row r="382" spans="1:11" x14ac:dyDescent="0.2">
      <c r="A382" s="362" t="s">
        <v>89</v>
      </c>
      <c r="B382" s="382" t="s">
        <v>696</v>
      </c>
      <c r="C382" s="364" t="s">
        <v>821</v>
      </c>
      <c r="D382" s="365">
        <v>63.24</v>
      </c>
      <c r="E382" s="366">
        <v>0</v>
      </c>
      <c r="F382" s="366" t="s">
        <v>340</v>
      </c>
      <c r="G382" s="420" t="s">
        <v>340</v>
      </c>
      <c r="H382" s="401" t="s">
        <v>340</v>
      </c>
      <c r="I382" s="350"/>
      <c r="J382" s="350"/>
      <c r="K382" s="350"/>
    </row>
    <row r="383" spans="1:11" x14ac:dyDescent="0.2">
      <c r="A383" s="362" t="s">
        <v>91</v>
      </c>
      <c r="B383" s="382" t="s">
        <v>697</v>
      </c>
      <c r="C383" s="364" t="s">
        <v>821</v>
      </c>
      <c r="D383" s="385">
        <v>0</v>
      </c>
      <c r="E383" s="404" t="s">
        <v>340</v>
      </c>
      <c r="F383" s="404" t="s">
        <v>340</v>
      </c>
      <c r="G383" s="404" t="s">
        <v>340</v>
      </c>
      <c r="H383" s="401" t="s">
        <v>340</v>
      </c>
      <c r="I383" s="350"/>
      <c r="J383" s="350"/>
      <c r="K383" s="350"/>
    </row>
    <row r="384" spans="1:11" x14ac:dyDescent="0.2">
      <c r="A384" s="362" t="s">
        <v>92</v>
      </c>
      <c r="B384" s="382" t="s">
        <v>698</v>
      </c>
      <c r="C384" s="364" t="s">
        <v>821</v>
      </c>
      <c r="D384" s="385">
        <v>0</v>
      </c>
      <c r="E384" s="404" t="s">
        <v>340</v>
      </c>
      <c r="F384" s="404" t="s">
        <v>340</v>
      </c>
      <c r="G384" s="404" t="s">
        <v>340</v>
      </c>
      <c r="H384" s="401" t="s">
        <v>340</v>
      </c>
      <c r="I384" s="350"/>
      <c r="J384" s="350"/>
      <c r="K384" s="350"/>
    </row>
    <row r="385" spans="1:11" ht="22.5" x14ac:dyDescent="0.2">
      <c r="A385" s="362" t="s">
        <v>699</v>
      </c>
      <c r="B385" s="383" t="s">
        <v>700</v>
      </c>
      <c r="C385" s="364" t="s">
        <v>821</v>
      </c>
      <c r="D385" s="385">
        <v>0</v>
      </c>
      <c r="E385" s="404" t="s">
        <v>340</v>
      </c>
      <c r="F385" s="404" t="s">
        <v>340</v>
      </c>
      <c r="G385" s="404" t="s">
        <v>340</v>
      </c>
      <c r="H385" s="401" t="s">
        <v>340</v>
      </c>
      <c r="I385" s="350"/>
      <c r="J385" s="350"/>
      <c r="K385" s="350"/>
    </row>
    <row r="386" spans="1:11" x14ac:dyDescent="0.2">
      <c r="A386" s="362" t="s">
        <v>701</v>
      </c>
      <c r="B386" s="383" t="s">
        <v>702</v>
      </c>
      <c r="C386" s="364" t="s">
        <v>821</v>
      </c>
      <c r="D386" s="385">
        <v>0</v>
      </c>
      <c r="E386" s="404" t="s">
        <v>340</v>
      </c>
      <c r="F386" s="404" t="s">
        <v>340</v>
      </c>
      <c r="G386" s="404" t="s">
        <v>340</v>
      </c>
      <c r="H386" s="401" t="s">
        <v>340</v>
      </c>
      <c r="I386" s="350"/>
      <c r="J386" s="350"/>
      <c r="K386" s="350"/>
    </row>
    <row r="387" spans="1:11" x14ac:dyDescent="0.2">
      <c r="A387" s="362" t="s">
        <v>703</v>
      </c>
      <c r="B387" s="383" t="s">
        <v>99</v>
      </c>
      <c r="C387" s="364" t="s">
        <v>821</v>
      </c>
      <c r="D387" s="385">
        <v>0</v>
      </c>
      <c r="E387" s="404" t="s">
        <v>340</v>
      </c>
      <c r="F387" s="404" t="s">
        <v>340</v>
      </c>
      <c r="G387" s="404" t="s">
        <v>340</v>
      </c>
      <c r="H387" s="401" t="s">
        <v>340</v>
      </c>
      <c r="I387" s="350"/>
      <c r="J387" s="350"/>
      <c r="K387" s="350"/>
    </row>
    <row r="388" spans="1:11" x14ac:dyDescent="0.2">
      <c r="A388" s="362" t="s">
        <v>704</v>
      </c>
      <c r="B388" s="383" t="s">
        <v>702</v>
      </c>
      <c r="C388" s="364" t="s">
        <v>821</v>
      </c>
      <c r="D388" s="385">
        <v>0</v>
      </c>
      <c r="E388" s="404" t="s">
        <v>340</v>
      </c>
      <c r="F388" s="404" t="s">
        <v>340</v>
      </c>
      <c r="G388" s="404" t="s">
        <v>340</v>
      </c>
      <c r="H388" s="401" t="s">
        <v>340</v>
      </c>
      <c r="I388" s="350"/>
      <c r="J388" s="350"/>
      <c r="K388" s="350"/>
    </row>
    <row r="389" spans="1:11" x14ac:dyDescent="0.2">
      <c r="A389" s="362" t="s">
        <v>93</v>
      </c>
      <c r="B389" s="382" t="s">
        <v>705</v>
      </c>
      <c r="C389" s="364" t="s">
        <v>821</v>
      </c>
      <c r="D389" s="385">
        <v>0</v>
      </c>
      <c r="E389" s="404" t="s">
        <v>340</v>
      </c>
      <c r="F389" s="404" t="s">
        <v>340</v>
      </c>
      <c r="G389" s="404" t="s">
        <v>340</v>
      </c>
      <c r="H389" s="401" t="s">
        <v>340</v>
      </c>
      <c r="I389" s="350"/>
      <c r="J389" s="350"/>
      <c r="K389" s="350"/>
    </row>
    <row r="390" spans="1:11" x14ac:dyDescent="0.2">
      <c r="A390" s="362" t="s">
        <v>94</v>
      </c>
      <c r="B390" s="382" t="s">
        <v>524</v>
      </c>
      <c r="C390" s="364" t="s">
        <v>821</v>
      </c>
      <c r="D390" s="385">
        <v>0</v>
      </c>
      <c r="E390" s="404" t="s">
        <v>340</v>
      </c>
      <c r="F390" s="404" t="s">
        <v>340</v>
      </c>
      <c r="G390" s="404" t="s">
        <v>340</v>
      </c>
      <c r="H390" s="401" t="s">
        <v>340</v>
      </c>
      <c r="I390" s="350"/>
      <c r="J390" s="350"/>
      <c r="K390" s="350"/>
    </row>
    <row r="391" spans="1:11" ht="22.5" x14ac:dyDescent="0.2">
      <c r="A391" s="362" t="s">
        <v>706</v>
      </c>
      <c r="B391" s="382" t="s">
        <v>707</v>
      </c>
      <c r="C391" s="364" t="s">
        <v>821</v>
      </c>
      <c r="D391" s="385">
        <v>0</v>
      </c>
      <c r="E391" s="404" t="s">
        <v>340</v>
      </c>
      <c r="F391" s="404" t="s">
        <v>340</v>
      </c>
      <c r="G391" s="404" t="s">
        <v>340</v>
      </c>
      <c r="H391" s="401" t="s">
        <v>340</v>
      </c>
      <c r="I391" s="350"/>
      <c r="J391" s="350"/>
      <c r="K391" s="350"/>
    </row>
    <row r="392" spans="1:11" x14ac:dyDescent="0.2">
      <c r="A392" s="362" t="s">
        <v>708</v>
      </c>
      <c r="B392" s="383" t="s">
        <v>95</v>
      </c>
      <c r="C392" s="364" t="s">
        <v>821</v>
      </c>
      <c r="D392" s="385">
        <v>0</v>
      </c>
      <c r="E392" s="404" t="s">
        <v>340</v>
      </c>
      <c r="F392" s="404" t="s">
        <v>340</v>
      </c>
      <c r="G392" s="404" t="s">
        <v>340</v>
      </c>
      <c r="H392" s="401" t="s">
        <v>340</v>
      </c>
      <c r="I392" s="350"/>
      <c r="J392" s="350"/>
      <c r="K392" s="350"/>
    </row>
    <row r="393" spans="1:11" x14ac:dyDescent="0.2">
      <c r="A393" s="362" t="s">
        <v>709</v>
      </c>
      <c r="B393" s="467" t="s">
        <v>96</v>
      </c>
      <c r="C393" s="364" t="s">
        <v>821</v>
      </c>
      <c r="D393" s="385">
        <v>0</v>
      </c>
      <c r="E393" s="404" t="s">
        <v>340</v>
      </c>
      <c r="F393" s="404" t="s">
        <v>340</v>
      </c>
      <c r="G393" s="404" t="s">
        <v>340</v>
      </c>
      <c r="H393" s="401" t="s">
        <v>340</v>
      </c>
      <c r="I393" s="350"/>
      <c r="J393" s="350"/>
      <c r="K393" s="350"/>
    </row>
    <row r="394" spans="1:11" ht="22.5" x14ac:dyDescent="0.2">
      <c r="A394" s="362" t="s">
        <v>97</v>
      </c>
      <c r="B394" s="378" t="s">
        <v>710</v>
      </c>
      <c r="C394" s="364" t="s">
        <v>821</v>
      </c>
      <c r="D394" s="385">
        <v>0</v>
      </c>
      <c r="E394" s="404" t="s">
        <v>340</v>
      </c>
      <c r="F394" s="404" t="s">
        <v>340</v>
      </c>
      <c r="G394" s="404" t="s">
        <v>340</v>
      </c>
      <c r="H394" s="401" t="s">
        <v>340</v>
      </c>
      <c r="I394" s="350"/>
      <c r="J394" s="350"/>
      <c r="K394" s="350"/>
    </row>
    <row r="395" spans="1:11" ht="22.5" x14ac:dyDescent="0.2">
      <c r="A395" s="362" t="s">
        <v>711</v>
      </c>
      <c r="B395" s="382" t="s">
        <v>172</v>
      </c>
      <c r="C395" s="364" t="s">
        <v>821</v>
      </c>
      <c r="D395" s="385">
        <v>0</v>
      </c>
      <c r="E395" s="404" t="s">
        <v>340</v>
      </c>
      <c r="F395" s="404" t="s">
        <v>340</v>
      </c>
      <c r="G395" s="404" t="s">
        <v>340</v>
      </c>
      <c r="H395" s="401" t="s">
        <v>340</v>
      </c>
      <c r="I395" s="350"/>
      <c r="J395" s="350"/>
      <c r="K395" s="350"/>
    </row>
    <row r="396" spans="1:11" ht="22.5" x14ac:dyDescent="0.2">
      <c r="A396" s="362" t="s">
        <v>712</v>
      </c>
      <c r="B396" s="382" t="s">
        <v>173</v>
      </c>
      <c r="C396" s="364" t="s">
        <v>821</v>
      </c>
      <c r="D396" s="385">
        <v>0</v>
      </c>
      <c r="E396" s="404" t="s">
        <v>340</v>
      </c>
      <c r="F396" s="404" t="s">
        <v>340</v>
      </c>
      <c r="G396" s="404" t="s">
        <v>340</v>
      </c>
      <c r="H396" s="401" t="s">
        <v>340</v>
      </c>
      <c r="I396" s="350"/>
      <c r="J396" s="350"/>
      <c r="K396" s="350"/>
    </row>
    <row r="397" spans="1:11" ht="22.5" x14ac:dyDescent="0.2">
      <c r="A397" s="362" t="s">
        <v>713</v>
      </c>
      <c r="B397" s="382" t="s">
        <v>174</v>
      </c>
      <c r="C397" s="364" t="s">
        <v>821</v>
      </c>
      <c r="D397" s="385">
        <v>0</v>
      </c>
      <c r="E397" s="404" t="s">
        <v>340</v>
      </c>
      <c r="F397" s="404" t="s">
        <v>340</v>
      </c>
      <c r="G397" s="404" t="s">
        <v>340</v>
      </c>
      <c r="H397" s="401" t="s">
        <v>340</v>
      </c>
      <c r="I397" s="350"/>
      <c r="J397" s="350"/>
      <c r="K397" s="350"/>
    </row>
    <row r="398" spans="1:11" x14ac:dyDescent="0.2">
      <c r="A398" s="362" t="s">
        <v>98</v>
      </c>
      <c r="B398" s="378" t="s">
        <v>714</v>
      </c>
      <c r="C398" s="364" t="s">
        <v>821</v>
      </c>
      <c r="D398" s="385">
        <v>0</v>
      </c>
      <c r="E398" s="404" t="s">
        <v>340</v>
      </c>
      <c r="F398" s="404" t="s">
        <v>340</v>
      </c>
      <c r="G398" s="404" t="s">
        <v>340</v>
      </c>
      <c r="H398" s="401" t="s">
        <v>340</v>
      </c>
      <c r="I398" s="350"/>
      <c r="J398" s="350"/>
      <c r="K398" s="350"/>
    </row>
    <row r="399" spans="1:11" x14ac:dyDescent="0.2">
      <c r="A399" s="362" t="s">
        <v>100</v>
      </c>
      <c r="B399" s="379" t="s">
        <v>715</v>
      </c>
      <c r="C399" s="364" t="s">
        <v>821</v>
      </c>
      <c r="D399" s="385">
        <f>D400</f>
        <v>147.47999999999999</v>
      </c>
      <c r="E399" s="366">
        <f>E400</f>
        <v>3.8833600000000001</v>
      </c>
      <c r="F399" s="366">
        <f>E399-D399</f>
        <v>-143.59663999999998</v>
      </c>
      <c r="G399" s="420">
        <f>F399/D399*100</f>
        <v>-97.366856522918354</v>
      </c>
      <c r="H399" s="401" t="s">
        <v>340</v>
      </c>
      <c r="I399" s="350"/>
      <c r="J399" s="350"/>
      <c r="K399" s="350"/>
    </row>
    <row r="400" spans="1:11" x14ac:dyDescent="0.2">
      <c r="A400" s="362" t="s">
        <v>101</v>
      </c>
      <c r="B400" s="378" t="s">
        <v>716</v>
      </c>
      <c r="C400" s="364" t="s">
        <v>821</v>
      </c>
      <c r="D400" s="385">
        <f>D406</f>
        <v>147.47999999999999</v>
      </c>
      <c r="E400" s="366">
        <f>E406</f>
        <v>3.8833600000000001</v>
      </c>
      <c r="F400" s="366">
        <f>E400-D400</f>
        <v>-143.59663999999998</v>
      </c>
      <c r="G400" s="420">
        <f>F400/D400*100</f>
        <v>-97.366856522918354</v>
      </c>
      <c r="H400" s="401" t="s">
        <v>340</v>
      </c>
      <c r="I400" s="350"/>
      <c r="J400" s="350"/>
      <c r="K400" s="350"/>
    </row>
    <row r="401" spans="1:11" x14ac:dyDescent="0.2">
      <c r="A401" s="362" t="s">
        <v>102</v>
      </c>
      <c r="B401" s="382" t="s">
        <v>86</v>
      </c>
      <c r="C401" s="364" t="s">
        <v>821</v>
      </c>
      <c r="D401" s="385">
        <v>0</v>
      </c>
      <c r="E401" s="367" t="s">
        <v>340</v>
      </c>
      <c r="F401" s="404" t="s">
        <v>340</v>
      </c>
      <c r="G401" s="404" t="s">
        <v>340</v>
      </c>
      <c r="H401" s="401" t="s">
        <v>340</v>
      </c>
      <c r="I401" s="350"/>
      <c r="J401" s="350"/>
      <c r="K401" s="350"/>
    </row>
    <row r="402" spans="1:11" ht="22.5" x14ac:dyDescent="0.2">
      <c r="A402" s="362" t="s">
        <v>717</v>
      </c>
      <c r="B402" s="382" t="s">
        <v>172</v>
      </c>
      <c r="C402" s="364" t="s">
        <v>821</v>
      </c>
      <c r="D402" s="385">
        <v>0</v>
      </c>
      <c r="E402" s="367" t="s">
        <v>340</v>
      </c>
      <c r="F402" s="404" t="s">
        <v>340</v>
      </c>
      <c r="G402" s="404" t="s">
        <v>340</v>
      </c>
      <c r="H402" s="401" t="s">
        <v>340</v>
      </c>
      <c r="I402" s="350"/>
      <c r="J402" s="350"/>
      <c r="K402" s="350"/>
    </row>
    <row r="403" spans="1:11" ht="22.5" x14ac:dyDescent="0.2">
      <c r="A403" s="362" t="s">
        <v>718</v>
      </c>
      <c r="B403" s="382" t="s">
        <v>173</v>
      </c>
      <c r="C403" s="364" t="s">
        <v>821</v>
      </c>
      <c r="D403" s="385">
        <v>0</v>
      </c>
      <c r="E403" s="367" t="s">
        <v>340</v>
      </c>
      <c r="F403" s="404" t="s">
        <v>340</v>
      </c>
      <c r="G403" s="404" t="s">
        <v>340</v>
      </c>
      <c r="H403" s="401" t="s">
        <v>340</v>
      </c>
      <c r="I403" s="350"/>
      <c r="J403" s="350"/>
      <c r="K403" s="350"/>
    </row>
    <row r="404" spans="1:11" ht="22.5" x14ac:dyDescent="0.2">
      <c r="A404" s="362" t="s">
        <v>719</v>
      </c>
      <c r="B404" s="382" t="s">
        <v>174</v>
      </c>
      <c r="C404" s="364" t="s">
        <v>821</v>
      </c>
      <c r="D404" s="385">
        <v>0</v>
      </c>
      <c r="E404" s="367" t="s">
        <v>340</v>
      </c>
      <c r="F404" s="404" t="s">
        <v>340</v>
      </c>
      <c r="G404" s="404" t="s">
        <v>340</v>
      </c>
      <c r="H404" s="401" t="s">
        <v>340</v>
      </c>
      <c r="I404" s="350"/>
      <c r="J404" s="350"/>
      <c r="K404" s="350"/>
    </row>
    <row r="405" spans="1:11" x14ac:dyDescent="0.2">
      <c r="A405" s="362" t="s">
        <v>103</v>
      </c>
      <c r="B405" s="382" t="s">
        <v>512</v>
      </c>
      <c r="C405" s="364" t="s">
        <v>821</v>
      </c>
      <c r="D405" s="385">
        <v>0</v>
      </c>
      <c r="E405" s="367" t="s">
        <v>340</v>
      </c>
      <c r="F405" s="404" t="s">
        <v>340</v>
      </c>
      <c r="G405" s="404" t="s">
        <v>340</v>
      </c>
      <c r="H405" s="401" t="s">
        <v>340</v>
      </c>
      <c r="I405" s="350"/>
      <c r="J405" s="350"/>
      <c r="K405" s="350"/>
    </row>
    <row r="406" spans="1:11" x14ac:dyDescent="0.2">
      <c r="A406" s="362" t="s">
        <v>104</v>
      </c>
      <c r="B406" s="382" t="s">
        <v>88</v>
      </c>
      <c r="C406" s="364" t="s">
        <v>821</v>
      </c>
      <c r="D406" s="365">
        <v>147.47999999999999</v>
      </c>
      <c r="E406" s="366">
        <v>3.8833600000000001</v>
      </c>
      <c r="F406" s="366">
        <f>E406-D406</f>
        <v>-143.59663999999998</v>
      </c>
      <c r="G406" s="420">
        <f>F406/D406*100</f>
        <v>-97.366856522918354</v>
      </c>
      <c r="H406" s="401" t="s">
        <v>340</v>
      </c>
      <c r="I406" s="350"/>
      <c r="J406" s="350"/>
      <c r="K406" s="350"/>
    </row>
    <row r="407" spans="1:11" x14ac:dyDescent="0.2">
      <c r="A407" s="362" t="s">
        <v>105</v>
      </c>
      <c r="B407" s="382" t="s">
        <v>517</v>
      </c>
      <c r="C407" s="364" t="s">
        <v>821</v>
      </c>
      <c r="D407" s="385">
        <v>0</v>
      </c>
      <c r="E407" s="367" t="s">
        <v>340</v>
      </c>
      <c r="F407" s="404" t="s">
        <v>340</v>
      </c>
      <c r="G407" s="404" t="s">
        <v>340</v>
      </c>
      <c r="H407" s="401" t="s">
        <v>340</v>
      </c>
      <c r="I407" s="350"/>
      <c r="J407" s="350"/>
      <c r="K407" s="350"/>
    </row>
    <row r="408" spans="1:11" x14ac:dyDescent="0.2">
      <c r="A408" s="362" t="s">
        <v>106</v>
      </c>
      <c r="B408" s="382" t="s">
        <v>90</v>
      </c>
      <c r="C408" s="364" t="s">
        <v>821</v>
      </c>
      <c r="D408" s="385">
        <v>0</v>
      </c>
      <c r="E408" s="404" t="s">
        <v>340</v>
      </c>
      <c r="F408" s="404" t="s">
        <v>340</v>
      </c>
      <c r="G408" s="404" t="s">
        <v>340</v>
      </c>
      <c r="H408" s="401" t="s">
        <v>340</v>
      </c>
      <c r="I408" s="350"/>
      <c r="J408" s="350"/>
      <c r="K408" s="350"/>
    </row>
    <row r="409" spans="1:11" x14ac:dyDescent="0.2">
      <c r="A409" s="362" t="s">
        <v>107</v>
      </c>
      <c r="B409" s="382" t="s">
        <v>524</v>
      </c>
      <c r="C409" s="364" t="s">
        <v>821</v>
      </c>
      <c r="D409" s="385">
        <v>0</v>
      </c>
      <c r="E409" s="404" t="s">
        <v>340</v>
      </c>
      <c r="F409" s="404" t="s">
        <v>340</v>
      </c>
      <c r="G409" s="404" t="s">
        <v>340</v>
      </c>
      <c r="H409" s="401" t="s">
        <v>340</v>
      </c>
      <c r="I409" s="350"/>
      <c r="J409" s="350"/>
      <c r="K409" s="350"/>
    </row>
    <row r="410" spans="1:11" ht="22.5" x14ac:dyDescent="0.2">
      <c r="A410" s="362" t="s">
        <v>108</v>
      </c>
      <c r="B410" s="382" t="s">
        <v>527</v>
      </c>
      <c r="C410" s="364" t="s">
        <v>821</v>
      </c>
      <c r="D410" s="385">
        <v>0</v>
      </c>
      <c r="E410" s="404" t="s">
        <v>340</v>
      </c>
      <c r="F410" s="404" t="s">
        <v>340</v>
      </c>
      <c r="G410" s="404" t="s">
        <v>340</v>
      </c>
      <c r="H410" s="401" t="s">
        <v>340</v>
      </c>
      <c r="I410" s="350"/>
      <c r="J410" s="350"/>
      <c r="K410" s="350"/>
    </row>
    <row r="411" spans="1:11" x14ac:dyDescent="0.2">
      <c r="A411" s="362" t="s">
        <v>109</v>
      </c>
      <c r="B411" s="383" t="s">
        <v>95</v>
      </c>
      <c r="C411" s="364" t="s">
        <v>821</v>
      </c>
      <c r="D411" s="385">
        <v>0</v>
      </c>
      <c r="E411" s="404" t="s">
        <v>340</v>
      </c>
      <c r="F411" s="404" t="s">
        <v>340</v>
      </c>
      <c r="G411" s="404" t="s">
        <v>340</v>
      </c>
      <c r="H411" s="401" t="s">
        <v>340</v>
      </c>
      <c r="I411" s="350"/>
      <c r="J411" s="350"/>
      <c r="K411" s="350"/>
    </row>
    <row r="412" spans="1:11" x14ac:dyDescent="0.2">
      <c r="A412" s="362" t="s">
        <v>110</v>
      </c>
      <c r="B412" s="467" t="s">
        <v>96</v>
      </c>
      <c r="C412" s="364" t="s">
        <v>821</v>
      </c>
      <c r="D412" s="385">
        <v>0</v>
      </c>
      <c r="E412" s="404" t="s">
        <v>340</v>
      </c>
      <c r="F412" s="404" t="s">
        <v>340</v>
      </c>
      <c r="G412" s="404" t="s">
        <v>340</v>
      </c>
      <c r="H412" s="401" t="s">
        <v>340</v>
      </c>
      <c r="I412" s="350"/>
      <c r="J412" s="350"/>
      <c r="K412" s="350"/>
    </row>
    <row r="413" spans="1:11" x14ac:dyDescent="0.2">
      <c r="A413" s="362" t="s">
        <v>111</v>
      </c>
      <c r="B413" s="378" t="s">
        <v>720</v>
      </c>
      <c r="C413" s="364" t="s">
        <v>821</v>
      </c>
      <c r="D413" s="385">
        <v>0</v>
      </c>
      <c r="E413" s="404" t="s">
        <v>340</v>
      </c>
      <c r="F413" s="404" t="s">
        <v>340</v>
      </c>
      <c r="G413" s="404" t="s">
        <v>340</v>
      </c>
      <c r="H413" s="401" t="s">
        <v>340</v>
      </c>
      <c r="I413" s="350"/>
      <c r="J413" s="350"/>
      <c r="K413" s="350"/>
    </row>
    <row r="414" spans="1:11" x14ac:dyDescent="0.2">
      <c r="A414" s="362" t="s">
        <v>112</v>
      </c>
      <c r="B414" s="378" t="s">
        <v>113</v>
      </c>
      <c r="C414" s="364" t="s">
        <v>821</v>
      </c>
      <c r="D414" s="385">
        <v>0</v>
      </c>
      <c r="E414" s="404" t="s">
        <v>340</v>
      </c>
      <c r="F414" s="404" t="s">
        <v>340</v>
      </c>
      <c r="G414" s="404" t="s">
        <v>340</v>
      </c>
      <c r="H414" s="401" t="s">
        <v>340</v>
      </c>
      <c r="I414" s="350"/>
      <c r="J414" s="350"/>
      <c r="K414" s="350"/>
    </row>
    <row r="415" spans="1:11" x14ac:dyDescent="0.2">
      <c r="A415" s="362" t="s">
        <v>114</v>
      </c>
      <c r="B415" s="382" t="s">
        <v>86</v>
      </c>
      <c r="C415" s="364" t="s">
        <v>821</v>
      </c>
      <c r="D415" s="385">
        <v>0</v>
      </c>
      <c r="E415" s="404" t="s">
        <v>340</v>
      </c>
      <c r="F415" s="404" t="s">
        <v>340</v>
      </c>
      <c r="G415" s="404" t="s">
        <v>340</v>
      </c>
      <c r="H415" s="401" t="s">
        <v>340</v>
      </c>
      <c r="I415" s="350"/>
      <c r="J415" s="350"/>
      <c r="K415" s="350"/>
    </row>
    <row r="416" spans="1:11" ht="22.5" x14ac:dyDescent="0.2">
      <c r="A416" s="362" t="s">
        <v>721</v>
      </c>
      <c r="B416" s="382" t="s">
        <v>172</v>
      </c>
      <c r="C416" s="364" t="s">
        <v>821</v>
      </c>
      <c r="D416" s="385">
        <v>0</v>
      </c>
      <c r="E416" s="404" t="s">
        <v>340</v>
      </c>
      <c r="F416" s="404" t="s">
        <v>340</v>
      </c>
      <c r="G416" s="404" t="s">
        <v>340</v>
      </c>
      <c r="H416" s="401" t="s">
        <v>340</v>
      </c>
      <c r="I416" s="350"/>
      <c r="J416" s="350"/>
      <c r="K416" s="350"/>
    </row>
    <row r="417" spans="1:11" ht="22.5" x14ac:dyDescent="0.2">
      <c r="A417" s="362" t="s">
        <v>722</v>
      </c>
      <c r="B417" s="382" t="s">
        <v>173</v>
      </c>
      <c r="C417" s="364" t="s">
        <v>821</v>
      </c>
      <c r="D417" s="385">
        <v>0</v>
      </c>
      <c r="E417" s="404" t="s">
        <v>340</v>
      </c>
      <c r="F417" s="404" t="s">
        <v>340</v>
      </c>
      <c r="G417" s="404" t="s">
        <v>340</v>
      </c>
      <c r="H417" s="401" t="s">
        <v>340</v>
      </c>
      <c r="I417" s="350"/>
      <c r="J417" s="350"/>
      <c r="K417" s="350"/>
    </row>
    <row r="418" spans="1:11" ht="22.5" x14ac:dyDescent="0.2">
      <c r="A418" s="362" t="s">
        <v>723</v>
      </c>
      <c r="B418" s="382" t="s">
        <v>174</v>
      </c>
      <c r="C418" s="364" t="s">
        <v>821</v>
      </c>
      <c r="D418" s="385">
        <v>0</v>
      </c>
      <c r="E418" s="404" t="s">
        <v>340</v>
      </c>
      <c r="F418" s="404" t="s">
        <v>340</v>
      </c>
      <c r="G418" s="404" t="s">
        <v>340</v>
      </c>
      <c r="H418" s="401" t="s">
        <v>340</v>
      </c>
      <c r="I418" s="350"/>
      <c r="J418" s="350"/>
      <c r="K418" s="350"/>
    </row>
    <row r="419" spans="1:11" x14ac:dyDescent="0.2">
      <c r="A419" s="362" t="s">
        <v>115</v>
      </c>
      <c r="B419" s="382" t="s">
        <v>512</v>
      </c>
      <c r="C419" s="364" t="s">
        <v>821</v>
      </c>
      <c r="D419" s="385">
        <v>0</v>
      </c>
      <c r="E419" s="404" t="s">
        <v>340</v>
      </c>
      <c r="F419" s="404" t="s">
        <v>340</v>
      </c>
      <c r="G419" s="404" t="s">
        <v>340</v>
      </c>
      <c r="H419" s="401" t="s">
        <v>340</v>
      </c>
      <c r="I419" s="350"/>
      <c r="J419" s="350"/>
      <c r="K419" s="350"/>
    </row>
    <row r="420" spans="1:11" x14ac:dyDescent="0.2">
      <c r="A420" s="362" t="s">
        <v>116</v>
      </c>
      <c r="B420" s="382" t="s">
        <v>88</v>
      </c>
      <c r="C420" s="364" t="s">
        <v>821</v>
      </c>
      <c r="D420" s="385">
        <v>0</v>
      </c>
      <c r="E420" s="404" t="s">
        <v>340</v>
      </c>
      <c r="F420" s="404" t="s">
        <v>340</v>
      </c>
      <c r="G420" s="404" t="s">
        <v>340</v>
      </c>
      <c r="H420" s="401" t="s">
        <v>340</v>
      </c>
      <c r="I420" s="350"/>
      <c r="J420" s="350"/>
      <c r="K420" s="350"/>
    </row>
    <row r="421" spans="1:11" x14ac:dyDescent="0.2">
      <c r="A421" s="362" t="s">
        <v>117</v>
      </c>
      <c r="B421" s="382" t="s">
        <v>517</v>
      </c>
      <c r="C421" s="364" t="s">
        <v>821</v>
      </c>
      <c r="D421" s="385">
        <v>0</v>
      </c>
      <c r="E421" s="404" t="s">
        <v>340</v>
      </c>
      <c r="F421" s="404" t="s">
        <v>340</v>
      </c>
      <c r="G421" s="404" t="s">
        <v>340</v>
      </c>
      <c r="H421" s="401" t="s">
        <v>340</v>
      </c>
      <c r="I421" s="350"/>
      <c r="J421" s="350"/>
      <c r="K421" s="350"/>
    </row>
    <row r="422" spans="1:11" x14ac:dyDescent="0.2">
      <c r="A422" s="362" t="s">
        <v>118</v>
      </c>
      <c r="B422" s="382" t="s">
        <v>90</v>
      </c>
      <c r="C422" s="364" t="s">
        <v>821</v>
      </c>
      <c r="D422" s="385">
        <v>0</v>
      </c>
      <c r="E422" s="404" t="s">
        <v>340</v>
      </c>
      <c r="F422" s="404" t="s">
        <v>340</v>
      </c>
      <c r="G422" s="404" t="s">
        <v>340</v>
      </c>
      <c r="H422" s="401" t="s">
        <v>340</v>
      </c>
      <c r="I422" s="350"/>
      <c r="J422" s="350"/>
      <c r="K422" s="350"/>
    </row>
    <row r="423" spans="1:11" x14ac:dyDescent="0.2">
      <c r="A423" s="362" t="s">
        <v>119</v>
      </c>
      <c r="B423" s="382" t="s">
        <v>524</v>
      </c>
      <c r="C423" s="364" t="s">
        <v>821</v>
      </c>
      <c r="D423" s="385">
        <v>0</v>
      </c>
      <c r="E423" s="404" t="s">
        <v>340</v>
      </c>
      <c r="F423" s="404" t="s">
        <v>340</v>
      </c>
      <c r="G423" s="404" t="s">
        <v>340</v>
      </c>
      <c r="H423" s="401" t="s">
        <v>340</v>
      </c>
      <c r="I423" s="350"/>
      <c r="J423" s="350"/>
      <c r="K423" s="350"/>
    </row>
    <row r="424" spans="1:11" ht="22.5" x14ac:dyDescent="0.2">
      <c r="A424" s="362" t="s">
        <v>120</v>
      </c>
      <c r="B424" s="382" t="s">
        <v>527</v>
      </c>
      <c r="C424" s="364" t="s">
        <v>821</v>
      </c>
      <c r="D424" s="385">
        <v>0</v>
      </c>
      <c r="E424" s="404" t="s">
        <v>340</v>
      </c>
      <c r="F424" s="404" t="s">
        <v>340</v>
      </c>
      <c r="G424" s="404" t="s">
        <v>340</v>
      </c>
      <c r="H424" s="401" t="s">
        <v>340</v>
      </c>
      <c r="I424" s="350"/>
      <c r="J424" s="350"/>
      <c r="K424" s="350"/>
    </row>
    <row r="425" spans="1:11" x14ac:dyDescent="0.2">
      <c r="A425" s="362" t="s">
        <v>121</v>
      </c>
      <c r="B425" s="467" t="s">
        <v>95</v>
      </c>
      <c r="C425" s="364" t="s">
        <v>821</v>
      </c>
      <c r="D425" s="385">
        <v>0</v>
      </c>
      <c r="E425" s="404" t="s">
        <v>340</v>
      </c>
      <c r="F425" s="404" t="s">
        <v>340</v>
      </c>
      <c r="G425" s="404" t="s">
        <v>340</v>
      </c>
      <c r="H425" s="401" t="s">
        <v>340</v>
      </c>
      <c r="I425" s="350"/>
      <c r="J425" s="350"/>
      <c r="K425" s="350"/>
    </row>
    <row r="426" spans="1:11" x14ac:dyDescent="0.2">
      <c r="A426" s="362" t="s">
        <v>122</v>
      </c>
      <c r="B426" s="467" t="s">
        <v>96</v>
      </c>
      <c r="C426" s="364" t="s">
        <v>821</v>
      </c>
      <c r="D426" s="385">
        <v>0</v>
      </c>
      <c r="E426" s="404" t="s">
        <v>340</v>
      </c>
      <c r="F426" s="404" t="s">
        <v>340</v>
      </c>
      <c r="G426" s="404" t="s">
        <v>340</v>
      </c>
      <c r="H426" s="401" t="s">
        <v>340</v>
      </c>
      <c r="I426" s="350"/>
      <c r="J426" s="350"/>
      <c r="K426" s="350"/>
    </row>
    <row r="427" spans="1:11" x14ac:dyDescent="0.2">
      <c r="A427" s="362" t="s">
        <v>123</v>
      </c>
      <c r="B427" s="379" t="s">
        <v>724</v>
      </c>
      <c r="C427" s="364" t="s">
        <v>821</v>
      </c>
      <c r="D427" s="423">
        <v>0</v>
      </c>
      <c r="E427" s="468">
        <v>0</v>
      </c>
      <c r="F427" s="366" t="s">
        <v>340</v>
      </c>
      <c r="G427" s="366" t="s">
        <v>340</v>
      </c>
      <c r="H427" s="401" t="s">
        <v>340</v>
      </c>
      <c r="I427" s="350"/>
      <c r="J427" s="350"/>
      <c r="K427" s="350"/>
    </row>
    <row r="428" spans="1:11" x14ac:dyDescent="0.2">
      <c r="A428" s="362" t="s">
        <v>124</v>
      </c>
      <c r="B428" s="379" t="s">
        <v>725</v>
      </c>
      <c r="C428" s="364" t="s">
        <v>821</v>
      </c>
      <c r="D428" s="385">
        <v>0</v>
      </c>
      <c r="E428" s="367">
        <v>0</v>
      </c>
      <c r="F428" s="404" t="s">
        <v>340</v>
      </c>
      <c r="G428" s="404" t="s">
        <v>340</v>
      </c>
      <c r="H428" s="401" t="s">
        <v>340</v>
      </c>
      <c r="I428" s="350"/>
      <c r="J428" s="350"/>
      <c r="K428" s="350"/>
    </row>
    <row r="429" spans="1:11" x14ac:dyDescent="0.2">
      <c r="A429" s="362" t="s">
        <v>125</v>
      </c>
      <c r="B429" s="378" t="s">
        <v>726</v>
      </c>
      <c r="C429" s="364" t="s">
        <v>821</v>
      </c>
      <c r="D429" s="385">
        <v>0</v>
      </c>
      <c r="E429" s="404" t="s">
        <v>340</v>
      </c>
      <c r="F429" s="404" t="s">
        <v>340</v>
      </c>
      <c r="G429" s="404" t="s">
        <v>340</v>
      </c>
      <c r="H429" s="401" t="s">
        <v>340</v>
      </c>
      <c r="I429" s="469"/>
      <c r="J429" s="470"/>
      <c r="K429" s="350"/>
    </row>
    <row r="430" spans="1:11" x14ac:dyDescent="0.2">
      <c r="A430" s="362" t="s">
        <v>126</v>
      </c>
      <c r="B430" s="378" t="s">
        <v>127</v>
      </c>
      <c r="C430" s="364" t="s">
        <v>821</v>
      </c>
      <c r="D430" s="385">
        <v>0</v>
      </c>
      <c r="E430" s="404" t="s">
        <v>340</v>
      </c>
      <c r="F430" s="404" t="s">
        <v>340</v>
      </c>
      <c r="G430" s="404" t="s">
        <v>340</v>
      </c>
      <c r="H430" s="401" t="s">
        <v>340</v>
      </c>
      <c r="I430" s="471"/>
      <c r="J430" s="350"/>
      <c r="K430" s="350"/>
    </row>
    <row r="431" spans="1:11" x14ac:dyDescent="0.2">
      <c r="A431" s="362" t="s">
        <v>128</v>
      </c>
      <c r="B431" s="466" t="s">
        <v>129</v>
      </c>
      <c r="C431" s="364" t="s">
        <v>821</v>
      </c>
      <c r="D431" s="385">
        <v>0</v>
      </c>
      <c r="E431" s="468">
        <v>0</v>
      </c>
      <c r="F431" s="404" t="s">
        <v>340</v>
      </c>
      <c r="G431" s="404" t="s">
        <v>340</v>
      </c>
      <c r="H431" s="401" t="s">
        <v>340</v>
      </c>
      <c r="I431" s="350"/>
      <c r="J431" s="350"/>
      <c r="K431" s="350"/>
    </row>
    <row r="432" spans="1:11" x14ac:dyDescent="0.2">
      <c r="A432" s="362" t="s">
        <v>130</v>
      </c>
      <c r="B432" s="379" t="s">
        <v>131</v>
      </c>
      <c r="C432" s="364" t="s">
        <v>821</v>
      </c>
      <c r="D432" s="385">
        <v>0</v>
      </c>
      <c r="E432" s="404" t="s">
        <v>340</v>
      </c>
      <c r="F432" s="404" t="s">
        <v>340</v>
      </c>
      <c r="G432" s="404" t="s">
        <v>340</v>
      </c>
      <c r="H432" s="401" t="s">
        <v>340</v>
      </c>
      <c r="I432" s="350"/>
      <c r="J432" s="350"/>
      <c r="K432" s="350"/>
    </row>
    <row r="433" spans="1:11" x14ac:dyDescent="0.2">
      <c r="A433" s="362" t="s">
        <v>132</v>
      </c>
      <c r="B433" s="379" t="s">
        <v>133</v>
      </c>
      <c r="C433" s="364" t="s">
        <v>821</v>
      </c>
      <c r="D433" s="385">
        <v>0</v>
      </c>
      <c r="E433" s="404" t="s">
        <v>340</v>
      </c>
      <c r="F433" s="404" t="s">
        <v>340</v>
      </c>
      <c r="G433" s="404" t="s">
        <v>340</v>
      </c>
      <c r="H433" s="401" t="s">
        <v>340</v>
      </c>
      <c r="I433" s="350"/>
      <c r="J433" s="350"/>
      <c r="K433" s="350"/>
    </row>
    <row r="434" spans="1:11" x14ac:dyDescent="0.2">
      <c r="A434" s="362" t="s">
        <v>134</v>
      </c>
      <c r="B434" s="379" t="s">
        <v>727</v>
      </c>
      <c r="C434" s="364" t="s">
        <v>821</v>
      </c>
      <c r="D434" s="385">
        <v>0</v>
      </c>
      <c r="E434" s="404" t="s">
        <v>340</v>
      </c>
      <c r="F434" s="404" t="s">
        <v>340</v>
      </c>
      <c r="G434" s="404" t="s">
        <v>340</v>
      </c>
      <c r="H434" s="401" t="s">
        <v>340</v>
      </c>
      <c r="I434" s="350"/>
      <c r="J434" s="350"/>
      <c r="K434" s="350"/>
    </row>
    <row r="435" spans="1:11" x14ac:dyDescent="0.2">
      <c r="A435" s="362" t="s">
        <v>135</v>
      </c>
      <c r="B435" s="379" t="s">
        <v>136</v>
      </c>
      <c r="C435" s="364" t="s">
        <v>821</v>
      </c>
      <c r="D435" s="385">
        <v>0</v>
      </c>
      <c r="E435" s="404" t="s">
        <v>340</v>
      </c>
      <c r="F435" s="404" t="s">
        <v>340</v>
      </c>
      <c r="G435" s="404" t="s">
        <v>340</v>
      </c>
      <c r="H435" s="401" t="s">
        <v>340</v>
      </c>
      <c r="I435" s="350"/>
      <c r="J435" s="350"/>
      <c r="K435" s="350"/>
    </row>
    <row r="436" spans="1:11" x14ac:dyDescent="0.2">
      <c r="A436" s="362" t="s">
        <v>137</v>
      </c>
      <c r="B436" s="379" t="s">
        <v>138</v>
      </c>
      <c r="C436" s="364" t="s">
        <v>821</v>
      </c>
      <c r="D436" s="385">
        <v>0</v>
      </c>
      <c r="E436" s="404" t="s">
        <v>340</v>
      </c>
      <c r="F436" s="404" t="s">
        <v>340</v>
      </c>
      <c r="G436" s="404" t="s">
        <v>340</v>
      </c>
      <c r="H436" s="401" t="s">
        <v>340</v>
      </c>
      <c r="I436" s="350"/>
      <c r="J436" s="350"/>
      <c r="K436" s="350"/>
    </row>
    <row r="437" spans="1:11" x14ac:dyDescent="0.2">
      <c r="A437" s="362" t="s">
        <v>139</v>
      </c>
      <c r="B437" s="378" t="s">
        <v>140</v>
      </c>
      <c r="C437" s="364" t="s">
        <v>821</v>
      </c>
      <c r="D437" s="385">
        <v>0</v>
      </c>
      <c r="E437" s="404" t="s">
        <v>340</v>
      </c>
      <c r="F437" s="404" t="s">
        <v>340</v>
      </c>
      <c r="G437" s="404" t="s">
        <v>340</v>
      </c>
      <c r="H437" s="401" t="s">
        <v>340</v>
      </c>
      <c r="I437" s="350"/>
      <c r="J437" s="350"/>
      <c r="K437" s="350"/>
    </row>
    <row r="438" spans="1:11" ht="22.5" x14ac:dyDescent="0.2">
      <c r="A438" s="362" t="s">
        <v>141</v>
      </c>
      <c r="B438" s="382" t="s">
        <v>142</v>
      </c>
      <c r="C438" s="364" t="s">
        <v>821</v>
      </c>
      <c r="D438" s="385">
        <v>0</v>
      </c>
      <c r="E438" s="404" t="s">
        <v>340</v>
      </c>
      <c r="F438" s="404" t="s">
        <v>340</v>
      </c>
      <c r="G438" s="404" t="s">
        <v>340</v>
      </c>
      <c r="H438" s="401" t="s">
        <v>340</v>
      </c>
      <c r="I438" s="350"/>
      <c r="J438" s="350"/>
      <c r="K438" s="350"/>
    </row>
    <row r="439" spans="1:11" x14ac:dyDescent="0.2">
      <c r="A439" s="362" t="s">
        <v>143</v>
      </c>
      <c r="B439" s="378" t="s">
        <v>144</v>
      </c>
      <c r="C439" s="364" t="s">
        <v>821</v>
      </c>
      <c r="D439" s="385">
        <v>0</v>
      </c>
      <c r="E439" s="404" t="s">
        <v>340</v>
      </c>
      <c r="F439" s="404" t="s">
        <v>340</v>
      </c>
      <c r="G439" s="404" t="s">
        <v>340</v>
      </c>
      <c r="H439" s="401" t="s">
        <v>340</v>
      </c>
      <c r="I439" s="350"/>
      <c r="J439" s="350"/>
      <c r="K439" s="350"/>
    </row>
    <row r="440" spans="1:11" ht="22.5" x14ac:dyDescent="0.2">
      <c r="A440" s="362" t="s">
        <v>145</v>
      </c>
      <c r="B440" s="382" t="s">
        <v>146</v>
      </c>
      <c r="C440" s="364" t="s">
        <v>821</v>
      </c>
      <c r="D440" s="385">
        <v>0</v>
      </c>
      <c r="E440" s="404" t="s">
        <v>340</v>
      </c>
      <c r="F440" s="404" t="s">
        <v>340</v>
      </c>
      <c r="G440" s="404" t="s">
        <v>340</v>
      </c>
      <c r="H440" s="401" t="s">
        <v>340</v>
      </c>
      <c r="I440" s="350"/>
      <c r="J440" s="350"/>
      <c r="K440" s="350"/>
    </row>
    <row r="441" spans="1:11" x14ac:dyDescent="0.2">
      <c r="A441" s="362" t="s">
        <v>147</v>
      </c>
      <c r="B441" s="379" t="s">
        <v>148</v>
      </c>
      <c r="C441" s="364" t="s">
        <v>821</v>
      </c>
      <c r="D441" s="385">
        <v>0</v>
      </c>
      <c r="E441" s="404" t="s">
        <v>340</v>
      </c>
      <c r="F441" s="404" t="s">
        <v>340</v>
      </c>
      <c r="G441" s="404" t="s">
        <v>340</v>
      </c>
      <c r="H441" s="401" t="s">
        <v>340</v>
      </c>
      <c r="I441" s="350"/>
      <c r="J441" s="350"/>
      <c r="K441" s="350"/>
    </row>
    <row r="442" spans="1:11" ht="12" thickBot="1" x14ac:dyDescent="0.25">
      <c r="A442" s="405" t="s">
        <v>149</v>
      </c>
      <c r="B442" s="406" t="s">
        <v>150</v>
      </c>
      <c r="C442" s="413" t="s">
        <v>821</v>
      </c>
      <c r="D442" s="408">
        <v>0</v>
      </c>
      <c r="E442" s="409" t="s">
        <v>340</v>
      </c>
      <c r="F442" s="409" t="s">
        <v>340</v>
      </c>
      <c r="G442" s="409" t="s">
        <v>340</v>
      </c>
      <c r="H442" s="410" t="s">
        <v>340</v>
      </c>
      <c r="I442" s="350"/>
      <c r="J442" s="350"/>
      <c r="K442" s="350"/>
    </row>
    <row r="443" spans="1:11" x14ac:dyDescent="0.2">
      <c r="A443" s="356" t="s">
        <v>249</v>
      </c>
      <c r="B443" s="357" t="s">
        <v>242</v>
      </c>
      <c r="C443" s="472" t="s">
        <v>340</v>
      </c>
      <c r="D443" s="394">
        <f>D444</f>
        <v>12.20641</v>
      </c>
      <c r="E443" s="394" t="str">
        <f>E444</f>
        <v xml:space="preserve"> -</v>
      </c>
      <c r="F443" s="427"/>
      <c r="G443" s="427"/>
      <c r="H443" s="397" t="s">
        <v>340</v>
      </c>
      <c r="I443" s="350"/>
      <c r="J443" s="350"/>
      <c r="K443" s="350"/>
    </row>
    <row r="444" spans="1:11" ht="33.75" x14ac:dyDescent="0.2">
      <c r="A444" s="473" t="s">
        <v>728</v>
      </c>
      <c r="B444" s="379" t="s">
        <v>729</v>
      </c>
      <c r="C444" s="388" t="s">
        <v>821</v>
      </c>
      <c r="D444" s="385">
        <v>12.20641</v>
      </c>
      <c r="E444" s="366" t="str">
        <f>E445</f>
        <v xml:space="preserve"> -</v>
      </c>
      <c r="F444" s="366" t="s">
        <v>828</v>
      </c>
      <c r="G444" s="366" t="s">
        <v>828</v>
      </c>
      <c r="H444" s="401" t="s">
        <v>340</v>
      </c>
      <c r="I444" s="350"/>
      <c r="J444" s="350"/>
      <c r="K444" s="350"/>
    </row>
    <row r="445" spans="1:11" x14ac:dyDescent="0.2">
      <c r="A445" s="473" t="s">
        <v>252</v>
      </c>
      <c r="B445" s="378" t="s">
        <v>730</v>
      </c>
      <c r="C445" s="364" t="s">
        <v>821</v>
      </c>
      <c r="D445" s="365">
        <v>0</v>
      </c>
      <c r="E445" s="366" t="s">
        <v>828</v>
      </c>
      <c r="F445" s="366" t="s">
        <v>828</v>
      </c>
      <c r="G445" s="366" t="s">
        <v>828</v>
      </c>
      <c r="H445" s="401" t="s">
        <v>340</v>
      </c>
      <c r="I445" s="350"/>
      <c r="J445" s="350"/>
      <c r="K445" s="350"/>
    </row>
    <row r="446" spans="1:11" ht="22.5" x14ac:dyDescent="0.2">
      <c r="A446" s="473" t="s">
        <v>253</v>
      </c>
      <c r="B446" s="378" t="s">
        <v>731</v>
      </c>
      <c r="C446" s="388" t="s">
        <v>821</v>
      </c>
      <c r="D446" s="385">
        <v>0</v>
      </c>
      <c r="E446" s="404" t="s">
        <v>340</v>
      </c>
      <c r="F446" s="404" t="s">
        <v>340</v>
      </c>
      <c r="G446" s="404" t="s">
        <v>340</v>
      </c>
      <c r="H446" s="401" t="s">
        <v>340</v>
      </c>
      <c r="I446" s="350"/>
      <c r="J446" s="350"/>
      <c r="K446" s="350"/>
    </row>
    <row r="447" spans="1:11" x14ac:dyDescent="0.2">
      <c r="A447" s="473" t="s">
        <v>254</v>
      </c>
      <c r="B447" s="378" t="s">
        <v>732</v>
      </c>
      <c r="C447" s="388" t="s">
        <v>821</v>
      </c>
      <c r="D447" s="385">
        <v>0</v>
      </c>
      <c r="E447" s="404" t="s">
        <v>340</v>
      </c>
      <c r="F447" s="404" t="s">
        <v>340</v>
      </c>
      <c r="G447" s="404" t="s">
        <v>340</v>
      </c>
      <c r="H447" s="401" t="s">
        <v>340</v>
      </c>
      <c r="I447" s="350"/>
      <c r="J447" s="350"/>
      <c r="K447" s="350"/>
    </row>
    <row r="448" spans="1:11" ht="33.75" x14ac:dyDescent="0.2">
      <c r="A448" s="473" t="s">
        <v>255</v>
      </c>
      <c r="B448" s="379" t="s">
        <v>733</v>
      </c>
      <c r="C448" s="474" t="s">
        <v>340</v>
      </c>
      <c r="D448" s="385">
        <v>0</v>
      </c>
      <c r="E448" s="404" t="s">
        <v>340</v>
      </c>
      <c r="F448" s="404" t="s">
        <v>340</v>
      </c>
      <c r="G448" s="404" t="s">
        <v>340</v>
      </c>
      <c r="H448" s="401" t="s">
        <v>340</v>
      </c>
      <c r="I448" s="350"/>
      <c r="J448" s="350"/>
      <c r="K448" s="350"/>
    </row>
    <row r="449" spans="1:11" x14ac:dyDescent="0.2">
      <c r="A449" s="473" t="s">
        <v>734</v>
      </c>
      <c r="B449" s="378" t="s">
        <v>735</v>
      </c>
      <c r="C449" s="388" t="s">
        <v>821</v>
      </c>
      <c r="D449" s="385">
        <v>0</v>
      </c>
      <c r="E449" s="404" t="s">
        <v>340</v>
      </c>
      <c r="F449" s="404" t="s">
        <v>340</v>
      </c>
      <c r="G449" s="404" t="s">
        <v>340</v>
      </c>
      <c r="H449" s="401" t="s">
        <v>340</v>
      </c>
      <c r="I449" s="350"/>
      <c r="J449" s="350"/>
      <c r="K449" s="350"/>
    </row>
    <row r="450" spans="1:11" x14ac:dyDescent="0.2">
      <c r="A450" s="473" t="s">
        <v>736</v>
      </c>
      <c r="B450" s="378" t="s">
        <v>737</v>
      </c>
      <c r="C450" s="388" t="s">
        <v>821</v>
      </c>
      <c r="D450" s="385">
        <v>0</v>
      </c>
      <c r="E450" s="404" t="s">
        <v>340</v>
      </c>
      <c r="F450" s="404" t="s">
        <v>340</v>
      </c>
      <c r="G450" s="404" t="s">
        <v>340</v>
      </c>
      <c r="H450" s="401" t="s">
        <v>340</v>
      </c>
      <c r="I450" s="350"/>
      <c r="J450" s="350"/>
      <c r="K450" s="350"/>
    </row>
    <row r="451" spans="1:11" ht="12" thickBot="1" x14ac:dyDescent="0.25">
      <c r="A451" s="475" t="s">
        <v>738</v>
      </c>
      <c r="B451" s="476" t="s">
        <v>739</v>
      </c>
      <c r="C451" s="413" t="s">
        <v>821</v>
      </c>
      <c r="D451" s="408">
        <v>0</v>
      </c>
      <c r="E451" s="409" t="s">
        <v>340</v>
      </c>
      <c r="F451" s="409" t="s">
        <v>340</v>
      </c>
      <c r="G451" s="409" t="s">
        <v>340</v>
      </c>
      <c r="H451" s="410" t="s">
        <v>340</v>
      </c>
      <c r="I451" s="350"/>
      <c r="J451" s="350"/>
      <c r="K451" s="350"/>
    </row>
    <row r="452" spans="1:11" x14ac:dyDescent="0.2">
      <c r="A452" s="477"/>
      <c r="B452" s="478"/>
      <c r="C452" s="479"/>
      <c r="D452" s="480"/>
      <c r="E452" s="479"/>
      <c r="F452" s="479"/>
      <c r="G452" s="350"/>
      <c r="H452" s="350"/>
      <c r="I452" s="350"/>
      <c r="J452" s="350"/>
      <c r="K452" s="350"/>
    </row>
    <row r="453" spans="1:11" x14ac:dyDescent="0.2">
      <c r="A453" s="477"/>
      <c r="B453" s="478"/>
      <c r="C453" s="479"/>
      <c r="D453" s="480"/>
      <c r="E453" s="479"/>
      <c r="F453" s="479"/>
      <c r="G453" s="350"/>
      <c r="H453" s="350"/>
      <c r="I453" s="350"/>
      <c r="J453" s="350"/>
      <c r="K453" s="350"/>
    </row>
    <row r="454" spans="1:11" x14ac:dyDescent="0.2">
      <c r="A454" s="481" t="s">
        <v>740</v>
      </c>
    </row>
    <row r="455" spans="1:11" x14ac:dyDescent="0.2">
      <c r="A455" s="482" t="s">
        <v>741</v>
      </c>
      <c r="B455" s="482"/>
      <c r="C455" s="482"/>
      <c r="D455" s="482"/>
      <c r="E455" s="482"/>
      <c r="F455" s="482"/>
      <c r="G455" s="482"/>
      <c r="H455" s="482"/>
    </row>
    <row r="456" spans="1:11" x14ac:dyDescent="0.2">
      <c r="A456" s="482" t="s">
        <v>742</v>
      </c>
      <c r="B456" s="482"/>
      <c r="C456" s="482"/>
      <c r="D456" s="482"/>
      <c r="E456" s="482"/>
      <c r="F456" s="482"/>
      <c r="G456" s="482"/>
      <c r="H456" s="482"/>
    </row>
    <row r="457" spans="1:11" x14ac:dyDescent="0.2">
      <c r="A457" s="482" t="s">
        <v>743</v>
      </c>
      <c r="B457" s="482"/>
      <c r="C457" s="482"/>
      <c r="D457" s="482"/>
      <c r="E457" s="482"/>
      <c r="F457" s="482"/>
      <c r="G457" s="482"/>
      <c r="H457" s="482"/>
    </row>
    <row r="458" spans="1:11" ht="39" customHeight="1" x14ac:dyDescent="0.2">
      <c r="A458" s="483" t="s">
        <v>744</v>
      </c>
      <c r="B458" s="483"/>
      <c r="C458" s="483"/>
      <c r="D458" s="483"/>
      <c r="E458" s="483"/>
      <c r="F458" s="483"/>
      <c r="G458" s="483"/>
      <c r="H458" s="483"/>
    </row>
    <row r="459" spans="1:11" ht="60.75" customHeight="1" x14ac:dyDescent="0.2">
      <c r="A459" s="484" t="s">
        <v>745</v>
      </c>
      <c r="B459" s="484"/>
      <c r="C459" s="484"/>
      <c r="D459" s="484"/>
      <c r="E459" s="484"/>
      <c r="F459" s="484"/>
      <c r="G459" s="484"/>
      <c r="H459" s="484"/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A458:H458"/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  <mergeCell ref="H19:H20"/>
    <mergeCell ref="A22:H22"/>
    <mergeCell ref="A166:H166"/>
    <mergeCell ref="A318:H318"/>
    <mergeCell ref="A368:H369"/>
    <mergeCell ref="A19:A20"/>
    <mergeCell ref="B19:B20"/>
    <mergeCell ref="C19:C20"/>
    <mergeCell ref="D19:E19"/>
    <mergeCell ref="F19:G19"/>
    <mergeCell ref="A12:B12"/>
    <mergeCell ref="A15:B15"/>
    <mergeCell ref="A18:H18"/>
    <mergeCell ref="A6:H7"/>
    <mergeCell ref="A9:B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68" fitToHeight="0" orientation="portrait" r:id="rId2"/>
  <headerFooter alignWithMargins="0"/>
  <colBreaks count="1" manualBreakCount="1">
    <brk id="10" max="45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55</v>
      </c>
    </row>
    <row r="2" spans="1:34" ht="18.75" x14ac:dyDescent="0.3">
      <c r="U2" s="34" t="s">
        <v>0</v>
      </c>
    </row>
    <row r="3" spans="1:34" ht="18.75" x14ac:dyDescent="0.3">
      <c r="U3" s="25" t="s">
        <v>792</v>
      </c>
    </row>
    <row r="4" spans="1:34" ht="18.75" x14ac:dyDescent="0.3">
      <c r="A4" s="232" t="s">
        <v>154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35" t="s">
        <v>63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35" t="s">
        <v>796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34" t="s">
        <v>797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234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36" t="s">
        <v>20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6"/>
      <c r="U10" s="236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37" t="s">
        <v>795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34" t="s">
        <v>798</v>
      </c>
      <c r="B13" s="234"/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3"/>
      <c r="B14" s="233"/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34"/>
    </row>
    <row r="15" spans="1:34" ht="15.75" customHeight="1" x14ac:dyDescent="0.25">
      <c r="A15" s="226" t="s">
        <v>64</v>
      </c>
      <c r="B15" s="226" t="s">
        <v>19</v>
      </c>
      <c r="C15" s="226" t="s">
        <v>5</v>
      </c>
      <c r="D15" s="226" t="s">
        <v>812</v>
      </c>
      <c r="E15" s="226" t="s">
        <v>813</v>
      </c>
      <c r="F15" s="238" t="s">
        <v>814</v>
      </c>
      <c r="G15" s="239"/>
      <c r="H15" s="226" t="s">
        <v>815</v>
      </c>
      <c r="I15" s="226"/>
      <c r="J15" s="226" t="s">
        <v>816</v>
      </c>
      <c r="K15" s="226"/>
      <c r="L15" s="226"/>
      <c r="M15" s="226"/>
      <c r="N15" s="226" t="s">
        <v>817</v>
      </c>
      <c r="O15" s="226"/>
      <c r="P15" s="238" t="s">
        <v>758</v>
      </c>
      <c r="Q15" s="242"/>
      <c r="R15" s="242"/>
      <c r="S15" s="239"/>
      <c r="T15" s="226" t="s">
        <v>7</v>
      </c>
      <c r="U15" s="226"/>
      <c r="V15" s="146"/>
    </row>
    <row r="16" spans="1:34" ht="59.25" customHeight="1" x14ac:dyDescent="0.25">
      <c r="A16" s="226"/>
      <c r="B16" s="226"/>
      <c r="C16" s="226"/>
      <c r="D16" s="226"/>
      <c r="E16" s="226"/>
      <c r="F16" s="240"/>
      <c r="G16" s="241"/>
      <c r="H16" s="226"/>
      <c r="I16" s="226"/>
      <c r="J16" s="226"/>
      <c r="K16" s="226"/>
      <c r="L16" s="226"/>
      <c r="M16" s="226"/>
      <c r="N16" s="226"/>
      <c r="O16" s="226"/>
      <c r="P16" s="240"/>
      <c r="Q16" s="243"/>
      <c r="R16" s="243"/>
      <c r="S16" s="241"/>
      <c r="T16" s="226"/>
      <c r="U16" s="226"/>
    </row>
    <row r="17" spans="1:21" ht="49.5" customHeight="1" x14ac:dyDescent="0.25">
      <c r="A17" s="226"/>
      <c r="B17" s="226"/>
      <c r="C17" s="226"/>
      <c r="D17" s="226"/>
      <c r="E17" s="226"/>
      <c r="F17" s="240"/>
      <c r="G17" s="241"/>
      <c r="H17" s="226"/>
      <c r="I17" s="226"/>
      <c r="J17" s="226" t="s">
        <v>9</v>
      </c>
      <c r="K17" s="226"/>
      <c r="L17" s="226" t="s">
        <v>10</v>
      </c>
      <c r="M17" s="226"/>
      <c r="N17" s="226"/>
      <c r="O17" s="226"/>
      <c r="P17" s="230" t="s">
        <v>818</v>
      </c>
      <c r="Q17" s="231"/>
      <c r="R17" s="230" t="s">
        <v>8</v>
      </c>
      <c r="S17" s="231"/>
      <c r="T17" s="226"/>
      <c r="U17" s="226"/>
    </row>
    <row r="18" spans="1:21" ht="129" customHeight="1" x14ac:dyDescent="0.25">
      <c r="A18" s="226"/>
      <c r="B18" s="226"/>
      <c r="C18" s="226"/>
      <c r="D18" s="226"/>
      <c r="E18" s="226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754</v>
      </c>
      <c r="L18" s="147" t="s">
        <v>4</v>
      </c>
      <c r="M18" s="147" t="s">
        <v>753</v>
      </c>
      <c r="N18" s="147" t="s">
        <v>4</v>
      </c>
      <c r="O18" s="147" t="s">
        <v>14</v>
      </c>
      <c r="P18" s="147" t="s">
        <v>4</v>
      </c>
      <c r="Q18" s="147" t="s">
        <v>754</v>
      </c>
      <c r="R18" s="147" t="s">
        <v>4</v>
      </c>
      <c r="S18" s="147" t="s">
        <v>755</v>
      </c>
      <c r="T18" s="226"/>
      <c r="U18" s="226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26">
        <f>S19+1</f>
        <v>20</v>
      </c>
      <c r="U19" s="226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0"/>
      <c r="U20" s="231"/>
    </row>
    <row r="21" spans="1:21" x14ac:dyDescent="0.25">
      <c r="A21" s="226" t="s">
        <v>76</v>
      </c>
      <c r="B21" s="226"/>
      <c r="C21" s="226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26"/>
      <c r="U21" s="226"/>
    </row>
    <row r="23" spans="1:21" s="5" customFormat="1" ht="49.5" customHeight="1" x14ac:dyDescent="0.25">
      <c r="A23" s="214" t="s">
        <v>787</v>
      </c>
      <c r="B23" s="214"/>
      <c r="C23" s="214"/>
      <c r="D23" s="214"/>
      <c r="E23" s="214"/>
      <c r="F23" s="214"/>
      <c r="G23" s="214"/>
      <c r="H23" s="214"/>
      <c r="I23" s="214"/>
      <c r="J23" s="214"/>
      <c r="K23" s="214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56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792</v>
      </c>
      <c r="Y3" s="2"/>
    </row>
    <row r="4" spans="1:45" ht="18.75" x14ac:dyDescent="0.3">
      <c r="A4" s="215" t="s">
        <v>756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157"/>
      <c r="Y4" s="157"/>
      <c r="Z4" s="157"/>
      <c r="AA4" s="157"/>
    </row>
    <row r="5" spans="1:45" ht="18.75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27" t="s">
        <v>789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150"/>
      <c r="Y7" s="150"/>
      <c r="Z7" s="150"/>
      <c r="AA7" s="150"/>
    </row>
    <row r="8" spans="1:45" x14ac:dyDescent="0.25">
      <c r="A8" s="219" t="s">
        <v>67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159"/>
      <c r="Y12" s="159"/>
      <c r="Z12" s="159"/>
      <c r="AA12" s="159"/>
    </row>
    <row r="13" spans="1:45" x14ac:dyDescent="0.25">
      <c r="A13" s="219" t="s">
        <v>68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"/>
      <c r="Y13" s="21"/>
      <c r="Z13" s="21"/>
      <c r="AA13" s="21"/>
    </row>
    <row r="14" spans="1:45" ht="15.75" customHeight="1" x14ac:dyDescent="0.25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5" t="s">
        <v>64</v>
      </c>
      <c r="B15" s="248" t="s">
        <v>19</v>
      </c>
      <c r="C15" s="248" t="s">
        <v>5</v>
      </c>
      <c r="D15" s="245" t="s">
        <v>819</v>
      </c>
      <c r="E15" s="244" t="s">
        <v>783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12" t="s">
        <v>151</v>
      </c>
      <c r="T15" s="212"/>
      <c r="U15" s="212"/>
      <c r="V15" s="212"/>
      <c r="W15" s="248" t="s">
        <v>7</v>
      </c>
      <c r="X15" s="161"/>
      <c r="Y15" s="161"/>
    </row>
    <row r="16" spans="1:45" ht="13.5" customHeight="1" x14ac:dyDescent="0.25">
      <c r="A16" s="246"/>
      <c r="B16" s="248"/>
      <c r="C16" s="248"/>
      <c r="D16" s="246"/>
      <c r="E16" s="244" t="s">
        <v>9</v>
      </c>
      <c r="F16" s="244"/>
      <c r="G16" s="244"/>
      <c r="H16" s="244"/>
      <c r="I16" s="244"/>
      <c r="J16" s="244"/>
      <c r="K16" s="244"/>
      <c r="L16" s="244" t="s">
        <v>10</v>
      </c>
      <c r="M16" s="244"/>
      <c r="N16" s="244"/>
      <c r="O16" s="244"/>
      <c r="P16" s="244"/>
      <c r="Q16" s="244"/>
      <c r="R16" s="244"/>
      <c r="S16" s="212"/>
      <c r="T16" s="212"/>
      <c r="U16" s="212"/>
      <c r="V16" s="212"/>
      <c r="W16" s="248"/>
      <c r="X16" s="161"/>
      <c r="Y16" s="161"/>
      <c r="Z16" s="161"/>
      <c r="AA16" s="161"/>
    </row>
    <row r="17" spans="1:27" ht="13.5" customHeight="1" x14ac:dyDescent="0.25">
      <c r="A17" s="246"/>
      <c r="B17" s="248"/>
      <c r="C17" s="248"/>
      <c r="D17" s="246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12"/>
      <c r="T17" s="212"/>
      <c r="U17" s="212"/>
      <c r="V17" s="212"/>
      <c r="W17" s="248"/>
      <c r="X17" s="161"/>
      <c r="Y17" s="161"/>
      <c r="Z17" s="161"/>
      <c r="AA17" s="161"/>
    </row>
    <row r="18" spans="1:27" ht="43.5" customHeight="1" x14ac:dyDescent="0.25">
      <c r="A18" s="246"/>
      <c r="B18" s="248"/>
      <c r="C18" s="248"/>
      <c r="D18" s="246"/>
      <c r="E18" s="162" t="s">
        <v>22</v>
      </c>
      <c r="F18" s="244" t="s">
        <v>21</v>
      </c>
      <c r="G18" s="244"/>
      <c r="H18" s="244"/>
      <c r="I18" s="244"/>
      <c r="J18" s="244"/>
      <c r="K18" s="244"/>
      <c r="L18" s="162" t="s">
        <v>22</v>
      </c>
      <c r="M18" s="244" t="s">
        <v>21</v>
      </c>
      <c r="N18" s="244"/>
      <c r="O18" s="244"/>
      <c r="P18" s="244"/>
      <c r="Q18" s="244"/>
      <c r="R18" s="244"/>
      <c r="S18" s="206" t="s">
        <v>22</v>
      </c>
      <c r="T18" s="208"/>
      <c r="U18" s="206" t="s">
        <v>21</v>
      </c>
      <c r="V18" s="208"/>
      <c r="W18" s="248"/>
      <c r="X18" s="161"/>
      <c r="Y18" s="161"/>
      <c r="Z18" s="161"/>
      <c r="AA18" s="161"/>
    </row>
    <row r="19" spans="1:27" ht="71.25" customHeight="1" x14ac:dyDescent="0.25">
      <c r="A19" s="247"/>
      <c r="B19" s="248"/>
      <c r="C19" s="248"/>
      <c r="D19" s="247"/>
      <c r="E19" s="9" t="s">
        <v>818</v>
      </c>
      <c r="F19" s="9" t="s">
        <v>818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818</v>
      </c>
      <c r="M19" s="9" t="s">
        <v>818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820</v>
      </c>
      <c r="T19" s="163" t="s">
        <v>73</v>
      </c>
      <c r="U19" s="163" t="s">
        <v>820</v>
      </c>
      <c r="V19" s="163" t="s">
        <v>73</v>
      </c>
      <c r="W19" s="24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06" t="s">
        <v>76</v>
      </c>
      <c r="B22" s="207"/>
      <c r="C22" s="208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14"/>
      <c r="B24" s="214"/>
      <c r="C24" s="214"/>
      <c r="D24" s="214"/>
      <c r="E24" s="214"/>
      <c r="F24" s="214"/>
      <c r="G24" s="214"/>
      <c r="H24" s="214"/>
      <c r="I24" s="214"/>
      <c r="J24" s="214"/>
      <c r="K24" s="214"/>
      <c r="L24" s="214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57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792</v>
      </c>
      <c r="Z3" s="2"/>
      <c r="AB3" s="2"/>
    </row>
    <row r="4" spans="1:47" s="19" customFormat="1" ht="40.5" customHeight="1" x14ac:dyDescent="0.25">
      <c r="A4" s="253" t="s">
        <v>752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27" t="s">
        <v>789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150"/>
      <c r="Z7" s="150"/>
      <c r="AA7" s="150"/>
      <c r="AB7" s="150"/>
      <c r="AC7" s="150"/>
      <c r="AD7" s="150"/>
      <c r="AE7" s="150"/>
    </row>
    <row r="8" spans="1:47" x14ac:dyDescent="0.25">
      <c r="A8" s="219" t="s">
        <v>66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9" t="s">
        <v>799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"/>
      <c r="Z13" s="21"/>
      <c r="AA13" s="21"/>
      <c r="AB13" s="21"/>
      <c r="AC13" s="21"/>
      <c r="AD13" s="21"/>
      <c r="AE13" s="21"/>
    </row>
    <row r="14" spans="1:47" x14ac:dyDescent="0.25">
      <c r="A14" s="257"/>
      <c r="B14" s="257"/>
      <c r="C14" s="257"/>
      <c r="D14" s="257"/>
      <c r="E14" s="257"/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7"/>
      <c r="V14" s="257"/>
      <c r="W14" s="257"/>
      <c r="X14" s="257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5" t="s">
        <v>64</v>
      </c>
      <c r="B15" s="248" t="s">
        <v>19</v>
      </c>
      <c r="C15" s="248" t="s">
        <v>5</v>
      </c>
      <c r="D15" s="259" t="s">
        <v>77</v>
      </c>
      <c r="E15" s="265" t="s">
        <v>784</v>
      </c>
      <c r="F15" s="266"/>
      <c r="G15" s="266"/>
      <c r="H15" s="266"/>
      <c r="I15" s="266"/>
      <c r="J15" s="266"/>
      <c r="K15" s="266"/>
      <c r="L15" s="266"/>
      <c r="M15" s="266"/>
      <c r="N15" s="266"/>
      <c r="O15" s="266"/>
      <c r="P15" s="267"/>
      <c r="Q15" s="265" t="s">
        <v>152</v>
      </c>
      <c r="R15" s="266"/>
      <c r="S15" s="266"/>
      <c r="T15" s="266"/>
      <c r="U15" s="267"/>
      <c r="V15" s="258" t="s">
        <v>7</v>
      </c>
      <c r="W15" s="258"/>
      <c r="X15" s="258"/>
    </row>
    <row r="16" spans="1:47" ht="22.5" customHeight="1" x14ac:dyDescent="0.25">
      <c r="A16" s="246"/>
      <c r="B16" s="248"/>
      <c r="C16" s="248"/>
      <c r="D16" s="260"/>
      <c r="E16" s="268"/>
      <c r="F16" s="269"/>
      <c r="G16" s="269"/>
      <c r="H16" s="269"/>
      <c r="I16" s="269"/>
      <c r="J16" s="269"/>
      <c r="K16" s="269"/>
      <c r="L16" s="269"/>
      <c r="M16" s="269"/>
      <c r="N16" s="269"/>
      <c r="O16" s="269"/>
      <c r="P16" s="270"/>
      <c r="Q16" s="271"/>
      <c r="R16" s="272"/>
      <c r="S16" s="272"/>
      <c r="T16" s="272"/>
      <c r="U16" s="273"/>
      <c r="V16" s="258"/>
      <c r="W16" s="258"/>
      <c r="X16" s="258"/>
    </row>
    <row r="17" spans="1:33" ht="24" customHeight="1" x14ac:dyDescent="0.25">
      <c r="A17" s="246"/>
      <c r="B17" s="248"/>
      <c r="C17" s="248"/>
      <c r="D17" s="260"/>
      <c r="E17" s="244" t="s">
        <v>9</v>
      </c>
      <c r="F17" s="244"/>
      <c r="G17" s="244"/>
      <c r="H17" s="244"/>
      <c r="I17" s="244"/>
      <c r="J17" s="244"/>
      <c r="K17" s="262" t="s">
        <v>10</v>
      </c>
      <c r="L17" s="263"/>
      <c r="M17" s="263"/>
      <c r="N17" s="263"/>
      <c r="O17" s="263"/>
      <c r="P17" s="264"/>
      <c r="Q17" s="268"/>
      <c r="R17" s="269"/>
      <c r="S17" s="269"/>
      <c r="T17" s="269"/>
      <c r="U17" s="270"/>
      <c r="V17" s="258"/>
      <c r="W17" s="258"/>
      <c r="X17" s="258"/>
    </row>
    <row r="18" spans="1:33" ht="75.75" customHeight="1" x14ac:dyDescent="0.25">
      <c r="A18" s="247"/>
      <c r="B18" s="248"/>
      <c r="C18" s="248"/>
      <c r="D18" s="261"/>
      <c r="E18" s="131" t="s">
        <v>61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61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58"/>
      <c r="W18" s="258"/>
      <c r="X18" s="258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5">
        <f t="shared" si="0"/>
        <v>22</v>
      </c>
      <c r="W19" s="255"/>
      <c r="X19" s="255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50"/>
      <c r="W20" s="251"/>
      <c r="X20" s="252"/>
    </row>
    <row r="21" spans="1:33" s="1" customFormat="1" x14ac:dyDescent="0.25">
      <c r="A21" s="274" t="s">
        <v>76</v>
      </c>
      <c r="B21" s="275"/>
      <c r="C21" s="276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6"/>
      <c r="W21" s="256"/>
      <c r="X21" s="256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4" t="s">
        <v>72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58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792</v>
      </c>
      <c r="AC3" s="2"/>
      <c r="AE3" s="2"/>
    </row>
    <row r="4" spans="1:36" s="19" customFormat="1" ht="18.75" x14ac:dyDescent="0.25">
      <c r="A4" s="253" t="s">
        <v>153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170"/>
      <c r="AC4" s="170"/>
      <c r="AD4" s="170"/>
      <c r="AE4" s="170"/>
      <c r="AF4" s="170"/>
    </row>
    <row r="5" spans="1:36" ht="18.75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27" t="s">
        <v>789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150"/>
      <c r="AC7" s="150"/>
      <c r="AD7" s="150"/>
      <c r="AE7" s="150"/>
      <c r="AF7" s="150"/>
    </row>
    <row r="8" spans="1:36" x14ac:dyDescent="0.25">
      <c r="A8" s="277" t="s">
        <v>66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15"/>
      <c r="AC12" s="159"/>
      <c r="AD12" s="159"/>
      <c r="AE12" s="159"/>
      <c r="AF12" s="159"/>
    </row>
    <row r="13" spans="1:36" x14ac:dyDescent="0.25">
      <c r="A13" s="219" t="s">
        <v>800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5" t="s">
        <v>64</v>
      </c>
      <c r="B15" s="248" t="s">
        <v>19</v>
      </c>
      <c r="C15" s="248" t="s">
        <v>5</v>
      </c>
      <c r="D15" s="245" t="s">
        <v>77</v>
      </c>
      <c r="E15" s="244" t="s">
        <v>69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65" t="s">
        <v>152</v>
      </c>
      <c r="U15" s="266"/>
      <c r="V15" s="266"/>
      <c r="W15" s="266"/>
      <c r="X15" s="266"/>
      <c r="Y15" s="266"/>
      <c r="Z15" s="267"/>
      <c r="AA15" s="258" t="s">
        <v>7</v>
      </c>
    </row>
    <row r="16" spans="1:36" ht="26.25" customHeight="1" x14ac:dyDescent="0.25">
      <c r="A16" s="246"/>
      <c r="B16" s="248"/>
      <c r="C16" s="248"/>
      <c r="D16" s="246"/>
      <c r="E16" s="244"/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71"/>
      <c r="U16" s="272"/>
      <c r="V16" s="272"/>
      <c r="W16" s="272"/>
      <c r="X16" s="272"/>
      <c r="Y16" s="272"/>
      <c r="Z16" s="273"/>
      <c r="AA16" s="258"/>
    </row>
    <row r="17" spans="1:33" ht="30" customHeight="1" x14ac:dyDescent="0.25">
      <c r="A17" s="246"/>
      <c r="B17" s="248"/>
      <c r="C17" s="248"/>
      <c r="D17" s="246"/>
      <c r="E17" s="244" t="s">
        <v>9</v>
      </c>
      <c r="F17" s="244"/>
      <c r="G17" s="244"/>
      <c r="H17" s="244"/>
      <c r="I17" s="244"/>
      <c r="J17" s="244"/>
      <c r="K17" s="244"/>
      <c r="L17" s="244" t="s">
        <v>10</v>
      </c>
      <c r="M17" s="244"/>
      <c r="N17" s="244"/>
      <c r="O17" s="244"/>
      <c r="P17" s="244"/>
      <c r="Q17" s="244"/>
      <c r="R17" s="244"/>
      <c r="S17" s="244"/>
      <c r="T17" s="268"/>
      <c r="U17" s="269"/>
      <c r="V17" s="269"/>
      <c r="W17" s="269"/>
      <c r="X17" s="269"/>
      <c r="Y17" s="269"/>
      <c r="Z17" s="270"/>
      <c r="AA17" s="258"/>
    </row>
    <row r="18" spans="1:33" ht="96" customHeight="1" x14ac:dyDescent="0.25">
      <c r="A18" s="247"/>
      <c r="B18" s="248"/>
      <c r="C18" s="248"/>
      <c r="D18" s="24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155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8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06" t="s">
        <v>76</v>
      </c>
      <c r="B21" s="207"/>
      <c r="C21" s="208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4" t="s">
        <v>72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254"/>
      <c r="Z22" s="254"/>
      <c r="AA22" s="254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59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792</v>
      </c>
      <c r="X3" s="2"/>
      <c r="AC3" s="2"/>
    </row>
    <row r="4" spans="1:34" s="19" customFormat="1" ht="18.75" customHeight="1" x14ac:dyDescent="0.25">
      <c r="A4" s="253" t="s">
        <v>788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27" t="s">
        <v>789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7" t="s">
        <v>71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9" t="s">
        <v>801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9"/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5" t="s">
        <v>64</v>
      </c>
      <c r="B16" s="248" t="s">
        <v>19</v>
      </c>
      <c r="C16" s="248" t="s">
        <v>5</v>
      </c>
      <c r="D16" s="245" t="s">
        <v>62</v>
      </c>
      <c r="E16" s="248" t="s">
        <v>74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 t="s">
        <v>152</v>
      </c>
      <c r="Q16" s="248"/>
      <c r="R16" s="248"/>
      <c r="S16" s="248"/>
      <c r="T16" s="248"/>
      <c r="U16" s="248" t="s">
        <v>7</v>
      </c>
      <c r="V16" s="161"/>
    </row>
    <row r="17" spans="1:31" x14ac:dyDescent="0.25">
      <c r="A17" s="246"/>
      <c r="B17" s="248"/>
      <c r="C17" s="248"/>
      <c r="D17" s="246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161"/>
    </row>
    <row r="18" spans="1:31" ht="27.75" customHeight="1" x14ac:dyDescent="0.25">
      <c r="A18" s="246"/>
      <c r="B18" s="248"/>
      <c r="C18" s="248"/>
      <c r="D18" s="246"/>
      <c r="E18" s="244" t="s">
        <v>9</v>
      </c>
      <c r="F18" s="244"/>
      <c r="G18" s="244"/>
      <c r="H18" s="244"/>
      <c r="I18" s="244"/>
      <c r="J18" s="244" t="s">
        <v>10</v>
      </c>
      <c r="K18" s="244"/>
      <c r="L18" s="244"/>
      <c r="M18" s="244"/>
      <c r="N18" s="244"/>
      <c r="O18" s="244"/>
      <c r="P18" s="248"/>
      <c r="Q18" s="248"/>
      <c r="R18" s="248"/>
      <c r="S18" s="248"/>
      <c r="T18" s="248"/>
      <c r="U18" s="248"/>
    </row>
    <row r="19" spans="1:31" ht="81.75" customHeight="1" x14ac:dyDescent="0.25">
      <c r="A19" s="247"/>
      <c r="B19" s="248"/>
      <c r="C19" s="248"/>
      <c r="D19" s="247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156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4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06" t="s">
        <v>76</v>
      </c>
      <c r="B22" s="207"/>
      <c r="C22" s="208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759</v>
      </c>
    </row>
    <row r="2" spans="1:45" ht="18.75" x14ac:dyDescent="0.3">
      <c r="J2" s="178"/>
      <c r="K2" s="277"/>
      <c r="L2" s="277"/>
      <c r="M2" s="277"/>
      <c r="N2" s="277"/>
      <c r="O2" s="178"/>
      <c r="AS2" s="25" t="s">
        <v>0</v>
      </c>
    </row>
    <row r="3" spans="1:45" ht="18.75" x14ac:dyDescent="0.3">
      <c r="AS3" s="25" t="s">
        <v>792</v>
      </c>
    </row>
    <row r="4" spans="1:45" s="5" customFormat="1" ht="18.75" x14ac:dyDescent="0.3">
      <c r="A4" s="215" t="s">
        <v>785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</row>
    <row r="5" spans="1:45" s="5" customFormat="1" ht="18.75" customHeight="1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27" t="s">
        <v>796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  <c r="AM7" s="227"/>
      <c r="AN7" s="227"/>
      <c r="AO7" s="227"/>
      <c r="AP7" s="227"/>
      <c r="AQ7" s="227"/>
      <c r="AR7" s="227"/>
      <c r="AS7" s="227"/>
    </row>
    <row r="8" spans="1:45" s="5" customFormat="1" ht="15.75" x14ac:dyDescent="0.25">
      <c r="A8" s="219" t="s">
        <v>803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  <c r="AE8" s="219"/>
      <c r="AF8" s="219"/>
      <c r="AG8" s="219"/>
      <c r="AH8" s="219"/>
      <c r="AI8" s="219"/>
      <c r="AJ8" s="219"/>
      <c r="AK8" s="219"/>
      <c r="AL8" s="219"/>
      <c r="AM8" s="219"/>
      <c r="AN8" s="219"/>
      <c r="AO8" s="219"/>
      <c r="AP8" s="219"/>
      <c r="AQ8" s="219"/>
      <c r="AR8" s="219"/>
      <c r="AS8" s="219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  <c r="AD10" s="228"/>
      <c r="AE10" s="228"/>
      <c r="AF10" s="228"/>
      <c r="AG10" s="228"/>
      <c r="AH10" s="228"/>
      <c r="AI10" s="228"/>
      <c r="AJ10" s="228"/>
      <c r="AK10" s="228"/>
      <c r="AL10" s="228"/>
      <c r="AM10" s="228"/>
      <c r="AN10" s="228"/>
      <c r="AO10" s="228"/>
      <c r="AP10" s="228"/>
      <c r="AQ10" s="228"/>
      <c r="AR10" s="228"/>
      <c r="AS10" s="228"/>
    </row>
    <row r="11" spans="1:45" s="5" customFormat="1" ht="18.75" x14ac:dyDescent="0.3">
      <c r="AA11" s="25"/>
    </row>
    <row r="12" spans="1:45" s="5" customFormat="1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224"/>
      <c r="AC12" s="224"/>
      <c r="AD12" s="224"/>
      <c r="AE12" s="224"/>
      <c r="AF12" s="224"/>
      <c r="AG12" s="224"/>
      <c r="AH12" s="224"/>
      <c r="AI12" s="224"/>
      <c r="AJ12" s="224"/>
      <c r="AK12" s="224"/>
      <c r="AL12" s="224"/>
      <c r="AM12" s="224"/>
      <c r="AN12" s="224"/>
      <c r="AO12" s="224"/>
      <c r="AP12" s="224"/>
      <c r="AQ12" s="224"/>
      <c r="AR12" s="224"/>
      <c r="AS12" s="224"/>
    </row>
    <row r="13" spans="1:45" s="5" customFormat="1" ht="15.75" x14ac:dyDescent="0.25">
      <c r="A13" s="219" t="s">
        <v>802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</row>
    <row r="14" spans="1:45" ht="15.75" customHeight="1" x14ac:dyDescent="0.2">
      <c r="A14" s="278"/>
      <c r="B14" s="278"/>
      <c r="C14" s="278"/>
      <c r="D14" s="278"/>
      <c r="E14" s="278"/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  <c r="Y14" s="278"/>
      <c r="Z14" s="278"/>
      <c r="AA14" s="278"/>
      <c r="AB14" s="278"/>
      <c r="AC14" s="278"/>
      <c r="AD14" s="278"/>
      <c r="AE14" s="278"/>
      <c r="AF14" s="278"/>
      <c r="AG14" s="278"/>
      <c r="AH14" s="278"/>
      <c r="AI14" s="278"/>
      <c r="AJ14" s="278"/>
      <c r="AK14" s="278"/>
      <c r="AL14" s="278"/>
      <c r="AM14" s="278"/>
      <c r="AN14" s="278"/>
      <c r="AO14" s="278"/>
      <c r="AP14" s="278"/>
      <c r="AQ14" s="278"/>
      <c r="AR14" s="278"/>
      <c r="AS14" s="278"/>
    </row>
    <row r="15" spans="1:45" s="133" customFormat="1" ht="63" customHeight="1" x14ac:dyDescent="0.25">
      <c r="A15" s="279" t="s">
        <v>64</v>
      </c>
      <c r="B15" s="280" t="s">
        <v>18</v>
      </c>
      <c r="C15" s="280" t="s">
        <v>5</v>
      </c>
      <c r="D15" s="280" t="s">
        <v>790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  <c r="Y15" s="280"/>
      <c r="Z15" s="280"/>
      <c r="AA15" s="280"/>
      <c r="AB15" s="280"/>
      <c r="AC15" s="280"/>
      <c r="AD15" s="280"/>
      <c r="AE15" s="280"/>
      <c r="AF15" s="280"/>
      <c r="AG15" s="280"/>
      <c r="AH15" s="280"/>
      <c r="AI15" s="280"/>
      <c r="AJ15" s="280"/>
      <c r="AK15" s="280"/>
      <c r="AL15" s="280"/>
      <c r="AM15" s="280"/>
      <c r="AN15" s="280"/>
      <c r="AO15" s="280"/>
      <c r="AP15" s="280"/>
      <c r="AQ15" s="280"/>
      <c r="AR15" s="280"/>
      <c r="AS15" s="280"/>
    </row>
    <row r="16" spans="1:45" ht="87.75" customHeight="1" x14ac:dyDescent="0.2">
      <c r="A16" s="279"/>
      <c r="B16" s="280"/>
      <c r="C16" s="280"/>
      <c r="D16" s="280" t="s">
        <v>763</v>
      </c>
      <c r="E16" s="280"/>
      <c r="F16" s="280"/>
      <c r="G16" s="280"/>
      <c r="H16" s="280"/>
      <c r="I16" s="280"/>
      <c r="J16" s="280" t="s">
        <v>764</v>
      </c>
      <c r="K16" s="280"/>
      <c r="L16" s="280"/>
      <c r="M16" s="280"/>
      <c r="N16" s="280"/>
      <c r="O16" s="280"/>
      <c r="P16" s="280" t="s">
        <v>765</v>
      </c>
      <c r="Q16" s="280"/>
      <c r="R16" s="280"/>
      <c r="S16" s="280"/>
      <c r="T16" s="280"/>
      <c r="U16" s="280"/>
      <c r="V16" s="280" t="s">
        <v>766</v>
      </c>
      <c r="W16" s="280"/>
      <c r="X16" s="280"/>
      <c r="Y16" s="280"/>
      <c r="Z16" s="280"/>
      <c r="AA16" s="280"/>
      <c r="AB16" s="280" t="s">
        <v>767</v>
      </c>
      <c r="AC16" s="280"/>
      <c r="AD16" s="280"/>
      <c r="AE16" s="280"/>
      <c r="AF16" s="280"/>
      <c r="AG16" s="280"/>
      <c r="AH16" s="280" t="s">
        <v>768</v>
      </c>
      <c r="AI16" s="280"/>
      <c r="AJ16" s="280"/>
      <c r="AK16" s="280"/>
      <c r="AL16" s="280"/>
      <c r="AM16" s="280"/>
      <c r="AN16" s="280" t="s">
        <v>769</v>
      </c>
      <c r="AO16" s="280"/>
      <c r="AP16" s="280"/>
      <c r="AQ16" s="280"/>
      <c r="AR16" s="280"/>
      <c r="AS16" s="280"/>
    </row>
    <row r="17" spans="1:45" s="134" customFormat="1" ht="108.75" customHeight="1" x14ac:dyDescent="0.2">
      <c r="A17" s="279"/>
      <c r="B17" s="280"/>
      <c r="C17" s="280"/>
      <c r="D17" s="281" t="s">
        <v>770</v>
      </c>
      <c r="E17" s="281"/>
      <c r="F17" s="281" t="s">
        <v>770</v>
      </c>
      <c r="G17" s="281"/>
      <c r="H17" s="281" t="s">
        <v>771</v>
      </c>
      <c r="I17" s="281"/>
      <c r="J17" s="281" t="s">
        <v>770</v>
      </c>
      <c r="K17" s="281"/>
      <c r="L17" s="281" t="s">
        <v>770</v>
      </c>
      <c r="M17" s="281"/>
      <c r="N17" s="281" t="s">
        <v>771</v>
      </c>
      <c r="O17" s="281"/>
      <c r="P17" s="281" t="s">
        <v>770</v>
      </c>
      <c r="Q17" s="281"/>
      <c r="R17" s="281" t="s">
        <v>770</v>
      </c>
      <c r="S17" s="281"/>
      <c r="T17" s="281" t="s">
        <v>771</v>
      </c>
      <c r="U17" s="281"/>
      <c r="V17" s="281" t="s">
        <v>770</v>
      </c>
      <c r="W17" s="281"/>
      <c r="X17" s="281" t="s">
        <v>770</v>
      </c>
      <c r="Y17" s="281"/>
      <c r="Z17" s="281" t="s">
        <v>771</v>
      </c>
      <c r="AA17" s="281"/>
      <c r="AB17" s="281" t="s">
        <v>770</v>
      </c>
      <c r="AC17" s="281"/>
      <c r="AD17" s="281" t="s">
        <v>770</v>
      </c>
      <c r="AE17" s="281"/>
      <c r="AF17" s="281" t="s">
        <v>771</v>
      </c>
      <c r="AG17" s="281"/>
      <c r="AH17" s="281" t="s">
        <v>770</v>
      </c>
      <c r="AI17" s="281"/>
      <c r="AJ17" s="281" t="s">
        <v>770</v>
      </c>
      <c r="AK17" s="281"/>
      <c r="AL17" s="281" t="s">
        <v>771</v>
      </c>
      <c r="AM17" s="281"/>
      <c r="AN17" s="281" t="s">
        <v>770</v>
      </c>
      <c r="AO17" s="281"/>
      <c r="AP17" s="281" t="s">
        <v>770</v>
      </c>
      <c r="AQ17" s="281"/>
      <c r="AR17" s="281" t="s">
        <v>771</v>
      </c>
      <c r="AS17" s="281"/>
    </row>
    <row r="18" spans="1:45" ht="36" customHeight="1" x14ac:dyDescent="0.2">
      <c r="A18" s="279"/>
      <c r="B18" s="280"/>
      <c r="C18" s="28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772</v>
      </c>
      <c r="G19" s="180" t="s">
        <v>773</v>
      </c>
      <c r="H19" s="180" t="s">
        <v>774</v>
      </c>
      <c r="I19" s="180" t="s">
        <v>774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775</v>
      </c>
      <c r="O19" s="180" t="s">
        <v>775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776</v>
      </c>
      <c r="U19" s="180" t="s">
        <v>776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777</v>
      </c>
      <c r="AA19" s="180" t="s">
        <v>777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778</v>
      </c>
      <c r="AG19" s="180" t="s">
        <v>778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779</v>
      </c>
      <c r="AM19" s="180" t="s">
        <v>779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780</v>
      </c>
      <c r="AS19" s="180" t="s">
        <v>780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781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792</v>
      </c>
    </row>
    <row r="4" spans="1:19" s="19" customFormat="1" ht="59.25" customHeight="1" x14ac:dyDescent="0.25">
      <c r="B4" s="253" t="s">
        <v>786</v>
      </c>
      <c r="C4" s="253"/>
      <c r="D4" s="253"/>
      <c r="E4" s="253"/>
      <c r="F4" s="253"/>
      <c r="G4" s="253"/>
      <c r="H4" s="253"/>
      <c r="I4" s="253"/>
      <c r="J4" s="253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27" t="s">
        <v>789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150"/>
      <c r="O7" s="150"/>
      <c r="P7" s="150"/>
      <c r="Q7" s="150"/>
      <c r="R7" s="150"/>
    </row>
    <row r="8" spans="1:19" s="5" customFormat="1" ht="15.75" customHeight="1" x14ac:dyDescent="0.25">
      <c r="A8" s="277" t="s">
        <v>70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15"/>
      <c r="O12" s="159"/>
      <c r="P12" s="159"/>
      <c r="Q12" s="159"/>
      <c r="R12" s="159"/>
    </row>
    <row r="13" spans="1:19" s="5" customFormat="1" x14ac:dyDescent="0.25">
      <c r="A13" s="219" t="s">
        <v>78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"/>
      <c r="O13" s="21"/>
      <c r="P13" s="21"/>
      <c r="Q13" s="21"/>
      <c r="R13" s="21"/>
    </row>
    <row r="14" spans="1:19" s="13" customFormat="1" x14ac:dyDescent="0.2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</row>
    <row r="15" spans="1:19" s="31" customFormat="1" ht="90" customHeight="1" x14ac:dyDescent="0.2">
      <c r="A15" s="279" t="s">
        <v>64</v>
      </c>
      <c r="B15" s="279" t="s">
        <v>18</v>
      </c>
      <c r="C15" s="279" t="s">
        <v>5</v>
      </c>
      <c r="D15" s="283" t="s">
        <v>761</v>
      </c>
      <c r="E15" s="283" t="s">
        <v>760</v>
      </c>
      <c r="F15" s="283" t="s">
        <v>23</v>
      </c>
      <c r="G15" s="283"/>
      <c r="H15" s="283" t="s">
        <v>157</v>
      </c>
      <c r="I15" s="283"/>
      <c r="J15" s="283" t="s">
        <v>24</v>
      </c>
      <c r="K15" s="283"/>
      <c r="L15" s="283" t="s">
        <v>804</v>
      </c>
      <c r="M15" s="283"/>
    </row>
    <row r="16" spans="1:19" s="31" customFormat="1" ht="43.5" customHeight="1" x14ac:dyDescent="0.2">
      <c r="A16" s="279"/>
      <c r="B16" s="279"/>
      <c r="C16" s="279"/>
      <c r="D16" s="283"/>
      <c r="E16" s="283"/>
      <c r="F16" s="32" t="s">
        <v>159</v>
      </c>
      <c r="G16" s="32" t="s">
        <v>158</v>
      </c>
      <c r="H16" s="32" t="s">
        <v>160</v>
      </c>
      <c r="I16" s="32" t="s">
        <v>161</v>
      </c>
      <c r="J16" s="32" t="s">
        <v>160</v>
      </c>
      <c r="K16" s="32" t="s">
        <v>161</v>
      </c>
      <c r="L16" s="32" t="s">
        <v>160</v>
      </c>
      <c r="M16" s="32" t="s">
        <v>161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5" t="s">
        <v>76</v>
      </c>
      <c r="B20" s="286"/>
      <c r="C20" s="28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2" t="s">
        <v>787</v>
      </c>
      <c r="B21" s="282"/>
      <c r="C21" s="282"/>
      <c r="D21" s="282"/>
      <c r="E21" s="282"/>
      <c r="F21" s="282"/>
      <c r="G21" s="28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782</v>
      </c>
    </row>
    <row r="2" spans="1:8" ht="18.75" x14ac:dyDescent="0.25">
      <c r="H2" s="45" t="s">
        <v>0</v>
      </c>
    </row>
    <row r="3" spans="1:8" ht="18.75" x14ac:dyDescent="0.3">
      <c r="H3" s="25" t="s">
        <v>792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07" t="s">
        <v>823</v>
      </c>
      <c r="B6" s="307"/>
      <c r="C6" s="307"/>
      <c r="D6" s="307"/>
      <c r="E6" s="307"/>
      <c r="F6" s="307"/>
      <c r="G6" s="307"/>
      <c r="H6" s="307"/>
    </row>
    <row r="7" spans="1:8" ht="41.25" customHeight="1" x14ac:dyDescent="0.25">
      <c r="A7" s="307"/>
      <c r="B7" s="307"/>
      <c r="C7" s="307"/>
      <c r="D7" s="307"/>
      <c r="E7" s="307"/>
      <c r="F7" s="307"/>
      <c r="G7" s="307"/>
      <c r="H7" s="307"/>
    </row>
    <row r="9" spans="1:8" ht="18.75" x14ac:dyDescent="0.25">
      <c r="A9" s="308" t="s">
        <v>163</v>
      </c>
      <c r="B9" s="308"/>
    </row>
    <row r="10" spans="1:8" x14ac:dyDescent="0.25">
      <c r="B10" s="46" t="s">
        <v>75</v>
      </c>
    </row>
    <row r="11" spans="1:8" ht="18.75" x14ac:dyDescent="0.25">
      <c r="B11" s="47" t="s">
        <v>164</v>
      </c>
    </row>
    <row r="12" spans="1:8" ht="18.75" x14ac:dyDescent="0.25">
      <c r="A12" s="309" t="s">
        <v>165</v>
      </c>
      <c r="B12" s="309"/>
    </row>
    <row r="13" spans="1:8" ht="18.75" x14ac:dyDescent="0.25">
      <c r="B13" s="47"/>
    </row>
    <row r="14" spans="1:8" ht="18.75" x14ac:dyDescent="0.25">
      <c r="A14" s="310" t="s">
        <v>791</v>
      </c>
      <c r="B14" s="310"/>
    </row>
    <row r="15" spans="1:8" x14ac:dyDescent="0.25">
      <c r="A15" s="311" t="s">
        <v>166</v>
      </c>
      <c r="B15" s="311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05" t="s">
        <v>167</v>
      </c>
      <c r="B18" s="305"/>
      <c r="C18" s="305"/>
      <c r="D18" s="305"/>
      <c r="E18" s="305"/>
      <c r="F18" s="305"/>
      <c r="G18" s="305"/>
      <c r="H18" s="305"/>
    </row>
    <row r="19" spans="1:9" ht="63" customHeight="1" x14ac:dyDescent="0.25">
      <c r="A19" s="303" t="s">
        <v>79</v>
      </c>
      <c r="B19" s="312" t="s">
        <v>80</v>
      </c>
      <c r="C19" s="314" t="s">
        <v>168</v>
      </c>
      <c r="D19" s="289" t="s">
        <v>746</v>
      </c>
      <c r="E19" s="290"/>
      <c r="F19" s="291" t="s">
        <v>762</v>
      </c>
      <c r="G19" s="290"/>
      <c r="H19" s="292" t="s">
        <v>7</v>
      </c>
    </row>
    <row r="20" spans="1:9" ht="38.25" x14ac:dyDescent="0.25">
      <c r="A20" s="304"/>
      <c r="B20" s="313"/>
      <c r="C20" s="315"/>
      <c r="D20" s="185" t="s">
        <v>750</v>
      </c>
      <c r="E20" s="186" t="s">
        <v>10</v>
      </c>
      <c r="F20" s="186" t="s">
        <v>751</v>
      </c>
      <c r="G20" s="185" t="s">
        <v>749</v>
      </c>
      <c r="H20" s="293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747</v>
      </c>
      <c r="G21" s="188">
        <v>7</v>
      </c>
      <c r="H21" s="188">
        <v>8</v>
      </c>
      <c r="I21" s="44"/>
    </row>
    <row r="22" spans="1:9" s="49" customFormat="1" ht="19.5" thickBot="1" x14ac:dyDescent="0.3">
      <c r="A22" s="297" t="s">
        <v>169</v>
      </c>
      <c r="B22" s="298"/>
      <c r="C22" s="298"/>
      <c r="D22" s="298"/>
      <c r="E22" s="298"/>
      <c r="F22" s="298"/>
      <c r="G22" s="298"/>
      <c r="H22" s="299"/>
      <c r="I22" s="44"/>
    </row>
    <row r="23" spans="1:9" s="49" customFormat="1" x14ac:dyDescent="0.25">
      <c r="A23" s="50" t="s">
        <v>81</v>
      </c>
      <c r="B23" s="51" t="s">
        <v>170</v>
      </c>
      <c r="C23" s="52" t="s">
        <v>821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82</v>
      </c>
      <c r="B24" s="57" t="s">
        <v>171</v>
      </c>
      <c r="C24" s="58" t="s">
        <v>821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84</v>
      </c>
      <c r="B25" s="62" t="s">
        <v>172</v>
      </c>
      <c r="C25" s="58" t="s">
        <v>821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97</v>
      </c>
      <c r="B26" s="62" t="s">
        <v>173</v>
      </c>
      <c r="C26" s="58" t="s">
        <v>821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98</v>
      </c>
      <c r="B27" s="62" t="s">
        <v>174</v>
      </c>
      <c r="C27" s="58" t="s">
        <v>821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100</v>
      </c>
      <c r="B28" s="57" t="s">
        <v>175</v>
      </c>
      <c r="C28" s="58" t="s">
        <v>821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123</v>
      </c>
      <c r="B29" s="57" t="s">
        <v>176</v>
      </c>
      <c r="C29" s="58" t="s">
        <v>821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124</v>
      </c>
      <c r="B30" s="57" t="s">
        <v>177</v>
      </c>
      <c r="C30" s="58" t="s">
        <v>821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178</v>
      </c>
      <c r="B31" s="57" t="s">
        <v>179</v>
      </c>
      <c r="C31" s="58" t="s">
        <v>821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180</v>
      </c>
      <c r="B32" s="57" t="s">
        <v>181</v>
      </c>
      <c r="C32" s="58" t="s">
        <v>821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182</v>
      </c>
      <c r="B33" s="57" t="s">
        <v>183</v>
      </c>
      <c r="C33" s="58" t="s">
        <v>821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184</v>
      </c>
      <c r="B34" s="62" t="s">
        <v>185</v>
      </c>
      <c r="C34" s="58" t="s">
        <v>821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186</v>
      </c>
      <c r="B35" s="63" t="s">
        <v>95</v>
      </c>
      <c r="C35" s="58" t="s">
        <v>821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187</v>
      </c>
      <c r="B36" s="63" t="s">
        <v>96</v>
      </c>
      <c r="C36" s="58" t="s">
        <v>821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188</v>
      </c>
      <c r="B37" s="57" t="s">
        <v>189</v>
      </c>
      <c r="C37" s="58" t="s">
        <v>821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128</v>
      </c>
      <c r="B38" s="51" t="s">
        <v>190</v>
      </c>
      <c r="C38" s="58" t="s">
        <v>821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130</v>
      </c>
      <c r="B39" s="57" t="s">
        <v>171</v>
      </c>
      <c r="C39" s="58" t="s">
        <v>821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191</v>
      </c>
      <c r="B40" s="64" t="s">
        <v>172</v>
      </c>
      <c r="C40" s="58" t="s">
        <v>821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192</v>
      </c>
      <c r="B41" s="64" t="s">
        <v>173</v>
      </c>
      <c r="C41" s="58" t="s">
        <v>821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193</v>
      </c>
      <c r="B42" s="64" t="s">
        <v>174</v>
      </c>
      <c r="C42" s="58" t="s">
        <v>821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132</v>
      </c>
      <c r="B43" s="57" t="s">
        <v>175</v>
      </c>
      <c r="C43" s="58" t="s">
        <v>821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134</v>
      </c>
      <c r="B44" s="57" t="s">
        <v>176</v>
      </c>
      <c r="C44" s="58" t="s">
        <v>821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135</v>
      </c>
      <c r="B45" s="57" t="s">
        <v>177</v>
      </c>
      <c r="C45" s="58" t="s">
        <v>821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137</v>
      </c>
      <c r="B46" s="57" t="s">
        <v>179</v>
      </c>
      <c r="C46" s="58" t="s">
        <v>821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147</v>
      </c>
      <c r="B47" s="57" t="s">
        <v>181</v>
      </c>
      <c r="C47" s="58" t="s">
        <v>821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149</v>
      </c>
      <c r="B48" s="57" t="s">
        <v>183</v>
      </c>
      <c r="C48" s="58" t="s">
        <v>821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194</v>
      </c>
      <c r="B49" s="62" t="s">
        <v>185</v>
      </c>
      <c r="C49" s="58" t="s">
        <v>821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195</v>
      </c>
      <c r="B50" s="64" t="s">
        <v>95</v>
      </c>
      <c r="C50" s="58" t="s">
        <v>821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196</v>
      </c>
      <c r="B51" s="64" t="s">
        <v>96</v>
      </c>
      <c r="C51" s="58" t="s">
        <v>821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197</v>
      </c>
      <c r="B52" s="57" t="s">
        <v>189</v>
      </c>
      <c r="C52" s="58" t="s">
        <v>821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198</v>
      </c>
      <c r="B53" s="65" t="s">
        <v>199</v>
      </c>
      <c r="C53" s="58" t="s">
        <v>821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191</v>
      </c>
      <c r="B54" s="64" t="s">
        <v>200</v>
      </c>
      <c r="C54" s="58" t="s">
        <v>821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192</v>
      </c>
      <c r="B55" s="63" t="s">
        <v>201</v>
      </c>
      <c r="C55" s="58" t="s">
        <v>821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202</v>
      </c>
      <c r="B56" s="66" t="s">
        <v>203</v>
      </c>
      <c r="C56" s="58" t="s">
        <v>821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204</v>
      </c>
      <c r="B57" s="67" t="s">
        <v>205</v>
      </c>
      <c r="C57" s="58" t="s">
        <v>821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206</v>
      </c>
      <c r="B58" s="67" t="s">
        <v>207</v>
      </c>
      <c r="C58" s="58" t="s">
        <v>821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208</v>
      </c>
      <c r="B59" s="66" t="s">
        <v>209</v>
      </c>
      <c r="C59" s="58" t="s">
        <v>821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193</v>
      </c>
      <c r="B60" s="63" t="s">
        <v>210</v>
      </c>
      <c r="C60" s="58" t="s">
        <v>821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211</v>
      </c>
      <c r="B61" s="63" t="s">
        <v>212</v>
      </c>
      <c r="C61" s="58" t="s">
        <v>821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213</v>
      </c>
      <c r="B62" s="65" t="s">
        <v>214</v>
      </c>
      <c r="C62" s="58" t="s">
        <v>821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215</v>
      </c>
      <c r="B63" s="64" t="s">
        <v>216</v>
      </c>
      <c r="C63" s="58" t="s">
        <v>821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217</v>
      </c>
      <c r="B64" s="64" t="s">
        <v>218</v>
      </c>
      <c r="C64" s="58" t="s">
        <v>821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219</v>
      </c>
      <c r="B65" s="63" t="s">
        <v>220</v>
      </c>
      <c r="C65" s="58" t="s">
        <v>821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221</v>
      </c>
      <c r="B66" s="63" t="s">
        <v>222</v>
      </c>
      <c r="C66" s="58" t="s">
        <v>821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223</v>
      </c>
      <c r="B67" s="63" t="s">
        <v>224</v>
      </c>
      <c r="C67" s="58" t="s">
        <v>821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225</v>
      </c>
      <c r="B68" s="65" t="s">
        <v>226</v>
      </c>
      <c r="C68" s="58" t="s">
        <v>821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227</v>
      </c>
      <c r="B69" s="65" t="s">
        <v>228</v>
      </c>
      <c r="C69" s="58" t="s">
        <v>821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229</v>
      </c>
      <c r="B70" s="65" t="s">
        <v>230</v>
      </c>
      <c r="C70" s="58" t="s">
        <v>821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139</v>
      </c>
      <c r="B71" s="63" t="s">
        <v>231</v>
      </c>
      <c r="C71" s="58" t="s">
        <v>821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143</v>
      </c>
      <c r="B72" s="63" t="s">
        <v>232</v>
      </c>
      <c r="C72" s="58" t="s">
        <v>821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233</v>
      </c>
      <c r="B73" s="65" t="s">
        <v>234</v>
      </c>
      <c r="C73" s="58" t="s">
        <v>821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235</v>
      </c>
      <c r="B74" s="63" t="s">
        <v>236</v>
      </c>
      <c r="C74" s="58" t="s">
        <v>821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237</v>
      </c>
      <c r="B75" s="63" t="s">
        <v>238</v>
      </c>
      <c r="C75" s="58" t="s">
        <v>821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239</v>
      </c>
      <c r="B76" s="69" t="s">
        <v>240</v>
      </c>
      <c r="C76" s="70" t="s">
        <v>821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241</v>
      </c>
      <c r="B77" s="72" t="s">
        <v>242</v>
      </c>
      <c r="C77" s="52" t="s">
        <v>821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243</v>
      </c>
      <c r="B78" s="63" t="s">
        <v>244</v>
      </c>
      <c r="C78" s="58" t="s">
        <v>821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245</v>
      </c>
      <c r="B79" s="63" t="s">
        <v>246</v>
      </c>
      <c r="C79" s="58" t="s">
        <v>821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247</v>
      </c>
      <c r="B80" s="74" t="s">
        <v>248</v>
      </c>
      <c r="C80" s="75" t="s">
        <v>821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249</v>
      </c>
      <c r="B81" s="51" t="s">
        <v>250</v>
      </c>
      <c r="C81" s="78" t="s">
        <v>821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251</v>
      </c>
      <c r="B82" s="57" t="s">
        <v>171</v>
      </c>
      <c r="C82" s="58" t="s">
        <v>821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252</v>
      </c>
      <c r="B83" s="64" t="s">
        <v>172</v>
      </c>
      <c r="C83" s="58" t="s">
        <v>821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253</v>
      </c>
      <c r="B84" s="64" t="s">
        <v>173</v>
      </c>
      <c r="C84" s="58" t="s">
        <v>821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254</v>
      </c>
      <c r="B85" s="64" t="s">
        <v>174</v>
      </c>
      <c r="C85" s="58" t="s">
        <v>821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255</v>
      </c>
      <c r="B86" s="57" t="s">
        <v>175</v>
      </c>
      <c r="C86" s="58" t="s">
        <v>821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256</v>
      </c>
      <c r="B87" s="57" t="s">
        <v>176</v>
      </c>
      <c r="C87" s="58" t="s">
        <v>821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257</v>
      </c>
      <c r="B88" s="57" t="s">
        <v>177</v>
      </c>
      <c r="C88" s="58" t="s">
        <v>821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258</v>
      </c>
      <c r="B89" s="57" t="s">
        <v>179</v>
      </c>
      <c r="C89" s="58" t="s">
        <v>821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259</v>
      </c>
      <c r="B90" s="57" t="s">
        <v>181</v>
      </c>
      <c r="C90" s="58" t="s">
        <v>821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260</v>
      </c>
      <c r="B91" s="57" t="s">
        <v>183</v>
      </c>
      <c r="C91" s="58" t="s">
        <v>821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261</v>
      </c>
      <c r="B92" s="62" t="s">
        <v>185</v>
      </c>
      <c r="C92" s="58" t="s">
        <v>821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262</v>
      </c>
      <c r="B93" s="64" t="s">
        <v>95</v>
      </c>
      <c r="C93" s="58" t="s">
        <v>821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263</v>
      </c>
      <c r="B94" s="63" t="s">
        <v>96</v>
      </c>
      <c r="C94" s="58" t="s">
        <v>821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264</v>
      </c>
      <c r="B95" s="57" t="s">
        <v>189</v>
      </c>
      <c r="C95" s="58" t="s">
        <v>821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265</v>
      </c>
      <c r="B96" s="80" t="s">
        <v>266</v>
      </c>
      <c r="C96" s="58" t="s">
        <v>821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267</v>
      </c>
      <c r="C97" s="58" t="s">
        <v>821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268</v>
      </c>
      <c r="B98" s="64" t="s">
        <v>269</v>
      </c>
      <c r="C98" s="58" t="s">
        <v>821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270</v>
      </c>
      <c r="B99" s="64" t="s">
        <v>271</v>
      </c>
      <c r="C99" s="58" t="s">
        <v>821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272</v>
      </c>
      <c r="B100" s="64" t="s">
        <v>273</v>
      </c>
      <c r="C100" s="58" t="s">
        <v>821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274</v>
      </c>
      <c r="B101" s="66" t="s">
        <v>275</v>
      </c>
      <c r="C101" s="58" t="s">
        <v>821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276</v>
      </c>
      <c r="B102" s="63" t="s">
        <v>277</v>
      </c>
      <c r="C102" s="58" t="s">
        <v>821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234</v>
      </c>
      <c r="C103" s="58" t="s">
        <v>821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278</v>
      </c>
      <c r="B104" s="63" t="s">
        <v>279</v>
      </c>
      <c r="C104" s="58" t="s">
        <v>821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280</v>
      </c>
      <c r="B105" s="63" t="s">
        <v>281</v>
      </c>
      <c r="C105" s="58" t="s">
        <v>821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282</v>
      </c>
      <c r="B106" s="63" t="s">
        <v>283</v>
      </c>
      <c r="C106" s="58" t="s">
        <v>821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284</v>
      </c>
      <c r="B107" s="66" t="s">
        <v>285</v>
      </c>
      <c r="C107" s="58" t="s">
        <v>821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286</v>
      </c>
      <c r="B108" s="63" t="s">
        <v>287</v>
      </c>
      <c r="C108" s="58" t="s">
        <v>821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288</v>
      </c>
      <c r="B109" s="80" t="s">
        <v>289</v>
      </c>
      <c r="C109" s="58" t="s">
        <v>821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290</v>
      </c>
      <c r="C110" s="58" t="s">
        <v>821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291</v>
      </c>
      <c r="B111" s="64" t="s">
        <v>172</v>
      </c>
      <c r="C111" s="58" t="s">
        <v>821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292</v>
      </c>
      <c r="B112" s="64" t="s">
        <v>173</v>
      </c>
      <c r="C112" s="58" t="s">
        <v>821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293</v>
      </c>
      <c r="B113" s="64" t="s">
        <v>174</v>
      </c>
      <c r="C113" s="58" t="s">
        <v>821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175</v>
      </c>
      <c r="C114" s="58" t="s">
        <v>821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176</v>
      </c>
      <c r="C115" s="58" t="s">
        <v>821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177</v>
      </c>
      <c r="C116" s="58" t="s">
        <v>821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294</v>
      </c>
      <c r="B117" s="57" t="s">
        <v>179</v>
      </c>
      <c r="C117" s="58" t="s">
        <v>821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295</v>
      </c>
      <c r="B118" s="57" t="s">
        <v>181</v>
      </c>
      <c r="C118" s="58" t="s">
        <v>821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296</v>
      </c>
      <c r="B119" s="57" t="s">
        <v>183</v>
      </c>
      <c r="C119" s="58" t="s">
        <v>821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297</v>
      </c>
      <c r="B120" s="62" t="s">
        <v>185</v>
      </c>
      <c r="C120" s="58" t="s">
        <v>821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298</v>
      </c>
      <c r="B121" s="63" t="s">
        <v>95</v>
      </c>
      <c r="C121" s="58" t="s">
        <v>821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299</v>
      </c>
      <c r="B122" s="63" t="s">
        <v>96</v>
      </c>
      <c r="C122" s="58" t="s">
        <v>821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300</v>
      </c>
      <c r="B123" s="57" t="s">
        <v>189</v>
      </c>
      <c r="C123" s="58" t="s">
        <v>821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301</v>
      </c>
      <c r="B124" s="80" t="s">
        <v>302</v>
      </c>
      <c r="C124" s="58" t="s">
        <v>821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171</v>
      </c>
      <c r="C125" s="58" t="s">
        <v>821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303</v>
      </c>
      <c r="B126" s="64" t="s">
        <v>172</v>
      </c>
      <c r="C126" s="58" t="s">
        <v>821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304</v>
      </c>
      <c r="B127" s="64" t="s">
        <v>173</v>
      </c>
      <c r="C127" s="58" t="s">
        <v>821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305</v>
      </c>
      <c r="B128" s="64" t="s">
        <v>174</v>
      </c>
      <c r="C128" s="58" t="s">
        <v>821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306</v>
      </c>
      <c r="C129" s="58" t="s">
        <v>821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307</v>
      </c>
      <c r="C130" s="58" t="s">
        <v>821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308</v>
      </c>
      <c r="C131" s="58" t="s">
        <v>821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309</v>
      </c>
      <c r="B132" s="65" t="s">
        <v>310</v>
      </c>
      <c r="C132" s="58" t="s">
        <v>821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311</v>
      </c>
      <c r="B133" s="65" t="s">
        <v>312</v>
      </c>
      <c r="C133" s="58" t="s">
        <v>821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313</v>
      </c>
      <c r="B134" s="65" t="s">
        <v>314</v>
      </c>
      <c r="C134" s="58" t="s">
        <v>821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315</v>
      </c>
      <c r="B135" s="65" t="s">
        <v>185</v>
      </c>
      <c r="C135" s="58" t="s">
        <v>821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316</v>
      </c>
      <c r="B136" s="63" t="s">
        <v>317</v>
      </c>
      <c r="C136" s="58" t="s">
        <v>821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318</v>
      </c>
      <c r="B137" s="63" t="s">
        <v>96</v>
      </c>
      <c r="C137" s="58" t="s">
        <v>821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319</v>
      </c>
      <c r="B138" s="65" t="s">
        <v>320</v>
      </c>
      <c r="C138" s="58" t="s">
        <v>821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321</v>
      </c>
      <c r="B139" s="80" t="s">
        <v>322</v>
      </c>
      <c r="C139" s="58" t="s">
        <v>821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171</v>
      </c>
      <c r="C140" s="58" t="s">
        <v>821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323</v>
      </c>
      <c r="B141" s="64" t="s">
        <v>172</v>
      </c>
      <c r="C141" s="58" t="s">
        <v>821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324</v>
      </c>
      <c r="B142" s="64" t="s">
        <v>173</v>
      </c>
      <c r="C142" s="58" t="s">
        <v>821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325</v>
      </c>
      <c r="B143" s="64" t="s">
        <v>174</v>
      </c>
      <c r="C143" s="58" t="s">
        <v>821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175</v>
      </c>
      <c r="C144" s="58" t="s">
        <v>821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176</v>
      </c>
      <c r="C145" s="58" t="s">
        <v>821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177</v>
      </c>
      <c r="C146" s="58" t="s">
        <v>821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326</v>
      </c>
      <c r="B147" s="62" t="s">
        <v>179</v>
      </c>
      <c r="C147" s="58" t="s">
        <v>821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327</v>
      </c>
      <c r="B148" s="57" t="s">
        <v>181</v>
      </c>
      <c r="C148" s="58" t="s">
        <v>821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328</v>
      </c>
      <c r="B149" s="57" t="s">
        <v>183</v>
      </c>
      <c r="C149" s="58" t="s">
        <v>821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329</v>
      </c>
      <c r="B150" s="62" t="s">
        <v>185</v>
      </c>
      <c r="C150" s="58" t="s">
        <v>821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330</v>
      </c>
      <c r="B151" s="63" t="s">
        <v>95</v>
      </c>
      <c r="C151" s="58" t="s">
        <v>821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331</v>
      </c>
      <c r="B152" s="63" t="s">
        <v>96</v>
      </c>
      <c r="C152" s="58" t="s">
        <v>821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332</v>
      </c>
      <c r="B153" s="57" t="s">
        <v>189</v>
      </c>
      <c r="C153" s="58" t="s">
        <v>821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333</v>
      </c>
      <c r="B154" s="80" t="s">
        <v>334</v>
      </c>
      <c r="C154" s="58" t="s">
        <v>821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335</v>
      </c>
      <c r="C155" s="58" t="s">
        <v>821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336</v>
      </c>
      <c r="C156" s="58" t="s">
        <v>821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337</v>
      </c>
      <c r="C157" s="58" t="s">
        <v>821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338</v>
      </c>
      <c r="C158" s="75" t="s">
        <v>821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339</v>
      </c>
      <c r="B159" s="51" t="s">
        <v>242</v>
      </c>
      <c r="C159" s="52" t="s">
        <v>340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341</v>
      </c>
      <c r="C160" s="58" t="s">
        <v>821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342</v>
      </c>
      <c r="C161" s="58" t="s">
        <v>821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343</v>
      </c>
      <c r="B162" s="64" t="s">
        <v>344</v>
      </c>
      <c r="C162" s="58" t="s">
        <v>821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345</v>
      </c>
      <c r="C163" s="58" t="s">
        <v>821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346</v>
      </c>
      <c r="B164" s="64" t="s">
        <v>347</v>
      </c>
      <c r="C164" s="58" t="s">
        <v>821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348</v>
      </c>
      <c r="C165" s="75" t="s">
        <v>340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297" t="s">
        <v>349</v>
      </c>
      <c r="B166" s="298"/>
      <c r="C166" s="298"/>
      <c r="D166" s="298"/>
      <c r="E166" s="298"/>
      <c r="F166" s="298"/>
      <c r="G166" s="298"/>
      <c r="H166" s="299"/>
      <c r="I166" s="44"/>
    </row>
    <row r="167" spans="1:9" s="49" customFormat="1" x14ac:dyDescent="0.25">
      <c r="A167" s="77" t="s">
        <v>350</v>
      </c>
      <c r="B167" s="82" t="s">
        <v>351</v>
      </c>
      <c r="C167" s="78" t="s">
        <v>821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171</v>
      </c>
      <c r="C168" s="58" t="s">
        <v>821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352</v>
      </c>
      <c r="B169" s="64" t="s">
        <v>172</v>
      </c>
      <c r="C169" s="58" t="s">
        <v>821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353</v>
      </c>
      <c r="B170" s="64" t="s">
        <v>173</v>
      </c>
      <c r="C170" s="58" t="s">
        <v>821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354</v>
      </c>
      <c r="B171" s="64" t="s">
        <v>174</v>
      </c>
      <c r="C171" s="58" t="s">
        <v>821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175</v>
      </c>
      <c r="C172" s="58" t="s">
        <v>821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176</v>
      </c>
      <c r="C173" s="58" t="s">
        <v>821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177</v>
      </c>
      <c r="C174" s="58" t="s">
        <v>821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355</v>
      </c>
      <c r="B175" s="57" t="s">
        <v>179</v>
      </c>
      <c r="C175" s="58" t="s">
        <v>821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356</v>
      </c>
      <c r="B176" s="57" t="s">
        <v>181</v>
      </c>
      <c r="C176" s="58" t="s">
        <v>821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357</v>
      </c>
      <c r="B177" s="57" t="s">
        <v>183</v>
      </c>
      <c r="C177" s="58" t="s">
        <v>821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358</v>
      </c>
      <c r="B178" s="62" t="s">
        <v>185</v>
      </c>
      <c r="C178" s="58" t="s">
        <v>821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359</v>
      </c>
      <c r="B179" s="63" t="s">
        <v>95</v>
      </c>
      <c r="C179" s="58" t="s">
        <v>821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360</v>
      </c>
      <c r="B180" s="63" t="s">
        <v>96</v>
      </c>
      <c r="C180" s="58" t="s">
        <v>821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361</v>
      </c>
      <c r="B181" s="65" t="s">
        <v>362</v>
      </c>
      <c r="C181" s="58" t="s">
        <v>821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363</v>
      </c>
      <c r="B182" s="64" t="s">
        <v>364</v>
      </c>
      <c r="C182" s="58" t="s">
        <v>821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365</v>
      </c>
      <c r="B183" s="64" t="s">
        <v>366</v>
      </c>
      <c r="C183" s="58" t="s">
        <v>821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367</v>
      </c>
      <c r="B184" s="57" t="s">
        <v>189</v>
      </c>
      <c r="C184" s="58" t="s">
        <v>821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368</v>
      </c>
      <c r="B185" s="80" t="s">
        <v>369</v>
      </c>
      <c r="C185" s="58" t="s">
        <v>821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370</v>
      </c>
      <c r="B186" s="65" t="s">
        <v>371</v>
      </c>
      <c r="C186" s="58" t="s">
        <v>821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372</v>
      </c>
      <c r="B187" s="65" t="s">
        <v>373</v>
      </c>
      <c r="C187" s="58" t="s">
        <v>821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374</v>
      </c>
      <c r="B188" s="64" t="s">
        <v>375</v>
      </c>
      <c r="C188" s="58" t="s">
        <v>821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376</v>
      </c>
      <c r="B189" s="64" t="s">
        <v>377</v>
      </c>
      <c r="C189" s="58" t="s">
        <v>821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378</v>
      </c>
      <c r="B190" s="64" t="s">
        <v>379</v>
      </c>
      <c r="C190" s="58" t="s">
        <v>821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380</v>
      </c>
      <c r="B191" s="65" t="s">
        <v>381</v>
      </c>
      <c r="C191" s="58" t="s">
        <v>821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382</v>
      </c>
      <c r="B192" s="65" t="s">
        <v>383</v>
      </c>
      <c r="C192" s="58" t="s">
        <v>821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384</v>
      </c>
      <c r="B193" s="65" t="s">
        <v>385</v>
      </c>
      <c r="C193" s="58" t="s">
        <v>821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386</v>
      </c>
      <c r="B194" s="65" t="s">
        <v>387</v>
      </c>
      <c r="C194" s="58" t="s">
        <v>821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388</v>
      </c>
      <c r="B195" s="65" t="s">
        <v>389</v>
      </c>
      <c r="C195" s="58" t="s">
        <v>821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390</v>
      </c>
      <c r="B196" s="65" t="s">
        <v>391</v>
      </c>
      <c r="C196" s="58" t="s">
        <v>821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392</v>
      </c>
      <c r="B197" s="64" t="s">
        <v>393</v>
      </c>
      <c r="C197" s="58" t="s">
        <v>821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394</v>
      </c>
      <c r="B198" s="65" t="s">
        <v>395</v>
      </c>
      <c r="C198" s="58" t="s">
        <v>821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396</v>
      </c>
      <c r="B199" s="65" t="s">
        <v>397</v>
      </c>
      <c r="C199" s="58" t="s">
        <v>821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398</v>
      </c>
      <c r="B200" s="65" t="s">
        <v>399</v>
      </c>
      <c r="C200" s="58" t="s">
        <v>821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400</v>
      </c>
      <c r="B201" s="65" t="s">
        <v>401</v>
      </c>
      <c r="C201" s="58" t="s">
        <v>821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402</v>
      </c>
      <c r="B202" s="65" t="s">
        <v>403</v>
      </c>
      <c r="C202" s="58" t="s">
        <v>821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404</v>
      </c>
      <c r="B203" s="80" t="s">
        <v>405</v>
      </c>
      <c r="C203" s="58" t="s">
        <v>821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406</v>
      </c>
      <c r="B204" s="65" t="s">
        <v>407</v>
      </c>
      <c r="C204" s="58" t="s">
        <v>821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408</v>
      </c>
      <c r="B205" s="65" t="s">
        <v>409</v>
      </c>
      <c r="C205" s="58" t="s">
        <v>821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410</v>
      </c>
      <c r="B206" s="64" t="s">
        <v>411</v>
      </c>
      <c r="C206" s="58" t="s">
        <v>821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412</v>
      </c>
      <c r="B207" s="66" t="s">
        <v>140</v>
      </c>
      <c r="C207" s="58" t="s">
        <v>821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413</v>
      </c>
      <c r="B208" s="66" t="s">
        <v>144</v>
      </c>
      <c r="C208" s="58" t="s">
        <v>821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414</v>
      </c>
      <c r="B209" s="65" t="s">
        <v>415</v>
      </c>
      <c r="C209" s="58" t="s">
        <v>821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416</v>
      </c>
      <c r="B210" s="80" t="s">
        <v>417</v>
      </c>
      <c r="C210" s="58" t="s">
        <v>821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418</v>
      </c>
      <c r="B211" s="65" t="s">
        <v>419</v>
      </c>
      <c r="C211" s="58" t="s">
        <v>821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420</v>
      </c>
      <c r="B212" s="64" t="s">
        <v>421</v>
      </c>
      <c r="C212" s="58" t="s">
        <v>821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422</v>
      </c>
      <c r="B213" s="64" t="s">
        <v>423</v>
      </c>
      <c r="C213" s="58" t="s">
        <v>821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424</v>
      </c>
      <c r="B214" s="64" t="s">
        <v>425</v>
      </c>
      <c r="C214" s="58" t="s">
        <v>821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426</v>
      </c>
      <c r="B215" s="64" t="s">
        <v>427</v>
      </c>
      <c r="C215" s="58" t="s">
        <v>821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428</v>
      </c>
      <c r="B216" s="64" t="s">
        <v>429</v>
      </c>
      <c r="C216" s="58" t="s">
        <v>821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430</v>
      </c>
      <c r="B217" s="64" t="s">
        <v>431</v>
      </c>
      <c r="C217" s="58" t="s">
        <v>821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432</v>
      </c>
      <c r="B218" s="65" t="s">
        <v>433</v>
      </c>
      <c r="C218" s="58" t="s">
        <v>821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434</v>
      </c>
      <c r="B219" s="65" t="s">
        <v>435</v>
      </c>
      <c r="C219" s="58" t="s">
        <v>821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436</v>
      </c>
      <c r="B220" s="65" t="s">
        <v>242</v>
      </c>
      <c r="C220" s="58" t="s">
        <v>340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437</v>
      </c>
      <c r="B221" s="65" t="s">
        <v>438</v>
      </c>
      <c r="C221" s="58" t="s">
        <v>821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439</v>
      </c>
      <c r="B222" s="80" t="s">
        <v>440</v>
      </c>
      <c r="C222" s="58" t="s">
        <v>821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441</v>
      </c>
      <c r="B223" s="65" t="s">
        <v>442</v>
      </c>
      <c r="C223" s="58" t="s">
        <v>821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443</v>
      </c>
      <c r="B224" s="65" t="s">
        <v>444</v>
      </c>
      <c r="C224" s="58" t="s">
        <v>821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445</v>
      </c>
      <c r="B225" s="64" t="s">
        <v>446</v>
      </c>
      <c r="C225" s="58" t="s">
        <v>821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447</v>
      </c>
      <c r="B226" s="64" t="s">
        <v>448</v>
      </c>
      <c r="C226" s="58" t="s">
        <v>821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449</v>
      </c>
      <c r="B227" s="64" t="s">
        <v>450</v>
      </c>
      <c r="C227" s="58" t="s">
        <v>821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451</v>
      </c>
      <c r="B228" s="65" t="s">
        <v>452</v>
      </c>
      <c r="C228" s="58" t="s">
        <v>821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453</v>
      </c>
      <c r="B229" s="65" t="s">
        <v>454</v>
      </c>
      <c r="C229" s="58" t="s">
        <v>821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455</v>
      </c>
      <c r="B230" s="64" t="s">
        <v>456</v>
      </c>
      <c r="C230" s="58" t="s">
        <v>821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457</v>
      </c>
      <c r="B231" s="64" t="s">
        <v>458</v>
      </c>
      <c r="C231" s="58" t="s">
        <v>821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459</v>
      </c>
      <c r="B232" s="65" t="s">
        <v>460</v>
      </c>
      <c r="C232" s="58" t="s">
        <v>821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461</v>
      </c>
      <c r="B233" s="65" t="s">
        <v>462</v>
      </c>
      <c r="C233" s="58" t="s">
        <v>821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463</v>
      </c>
      <c r="B234" s="65" t="s">
        <v>464</v>
      </c>
      <c r="C234" s="58" t="s">
        <v>821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465</v>
      </c>
      <c r="B235" s="80" t="s">
        <v>466</v>
      </c>
      <c r="C235" s="58" t="s">
        <v>821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467</v>
      </c>
      <c r="B236" s="65" t="s">
        <v>468</v>
      </c>
      <c r="C236" s="58" t="s">
        <v>821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469</v>
      </c>
      <c r="B237" s="64" t="s">
        <v>446</v>
      </c>
      <c r="C237" s="58" t="s">
        <v>821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470</v>
      </c>
      <c r="B238" s="64" t="s">
        <v>448</v>
      </c>
      <c r="C238" s="58" t="s">
        <v>821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471</v>
      </c>
      <c r="B239" s="64" t="s">
        <v>450</v>
      </c>
      <c r="C239" s="58" t="s">
        <v>821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472</v>
      </c>
      <c r="B240" s="65" t="s">
        <v>337</v>
      </c>
      <c r="C240" s="58" t="s">
        <v>821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473</v>
      </c>
      <c r="B241" s="65" t="s">
        <v>474</v>
      </c>
      <c r="C241" s="58" t="s">
        <v>821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475</v>
      </c>
      <c r="B242" s="80" t="s">
        <v>476</v>
      </c>
      <c r="C242" s="58" t="s">
        <v>821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477</v>
      </c>
      <c r="B243" s="80" t="s">
        <v>478</v>
      </c>
      <c r="C243" s="58" t="s">
        <v>821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479</v>
      </c>
      <c r="B244" s="65" t="s">
        <v>480</v>
      </c>
      <c r="C244" s="58" t="s">
        <v>821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481</v>
      </c>
      <c r="B245" s="65" t="s">
        <v>482</v>
      </c>
      <c r="C245" s="58" t="s">
        <v>821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483</v>
      </c>
      <c r="B246" s="80" t="s">
        <v>484</v>
      </c>
      <c r="C246" s="58" t="s">
        <v>821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485</v>
      </c>
      <c r="B247" s="65" t="s">
        <v>486</v>
      </c>
      <c r="C247" s="58" t="s">
        <v>821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487</v>
      </c>
      <c r="B248" s="65" t="s">
        <v>488</v>
      </c>
      <c r="C248" s="58" t="s">
        <v>821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489</v>
      </c>
      <c r="B249" s="80" t="s">
        <v>490</v>
      </c>
      <c r="C249" s="58" t="s">
        <v>821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491</v>
      </c>
      <c r="B250" s="80" t="s">
        <v>492</v>
      </c>
      <c r="C250" s="58" t="s">
        <v>821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493</v>
      </c>
      <c r="B251" s="80" t="s">
        <v>494</v>
      </c>
      <c r="C251" s="58" t="s">
        <v>821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495</v>
      </c>
      <c r="B252" s="83" t="s">
        <v>496</v>
      </c>
      <c r="C252" s="70" t="s">
        <v>821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497</v>
      </c>
      <c r="B253" s="51" t="s">
        <v>242</v>
      </c>
      <c r="C253" s="52" t="s">
        <v>340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498</v>
      </c>
      <c r="B254" s="65" t="s">
        <v>499</v>
      </c>
      <c r="C254" s="58" t="s">
        <v>821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500</v>
      </c>
      <c r="B255" s="64" t="s">
        <v>501</v>
      </c>
      <c r="C255" s="58" t="s">
        <v>821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502</v>
      </c>
      <c r="B256" s="66" t="s">
        <v>503</v>
      </c>
      <c r="C256" s="58" t="s">
        <v>821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504</v>
      </c>
      <c r="B257" s="66" t="s">
        <v>505</v>
      </c>
      <c r="C257" s="58" t="s">
        <v>821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506</v>
      </c>
      <c r="B258" s="67" t="s">
        <v>503</v>
      </c>
      <c r="C258" s="58" t="s">
        <v>821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507</v>
      </c>
      <c r="B259" s="66" t="s">
        <v>173</v>
      </c>
      <c r="C259" s="58" t="s">
        <v>821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508</v>
      </c>
      <c r="B260" s="67" t="s">
        <v>503</v>
      </c>
      <c r="C260" s="58" t="s">
        <v>821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509</v>
      </c>
      <c r="B261" s="66" t="s">
        <v>174</v>
      </c>
      <c r="C261" s="58" t="s">
        <v>821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510</v>
      </c>
      <c r="B262" s="67" t="s">
        <v>503</v>
      </c>
      <c r="C262" s="58" t="s">
        <v>821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511</v>
      </c>
      <c r="B263" s="64" t="s">
        <v>512</v>
      </c>
      <c r="C263" s="58" t="s">
        <v>821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513</v>
      </c>
      <c r="B264" s="66" t="s">
        <v>503</v>
      </c>
      <c r="C264" s="58" t="s">
        <v>821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514</v>
      </c>
      <c r="B265" s="63" t="s">
        <v>88</v>
      </c>
      <c r="C265" s="58" t="s">
        <v>821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515</v>
      </c>
      <c r="B266" s="66" t="s">
        <v>503</v>
      </c>
      <c r="C266" s="58" t="s">
        <v>821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516</v>
      </c>
      <c r="B267" s="63" t="s">
        <v>517</v>
      </c>
      <c r="C267" s="58" t="s">
        <v>821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518</v>
      </c>
      <c r="B268" s="66" t="s">
        <v>503</v>
      </c>
      <c r="C268" s="58" t="s">
        <v>821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519</v>
      </c>
      <c r="B269" s="63" t="s">
        <v>520</v>
      </c>
      <c r="C269" s="58" t="s">
        <v>821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521</v>
      </c>
      <c r="B270" s="66" t="s">
        <v>503</v>
      </c>
      <c r="C270" s="58" t="s">
        <v>821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522</v>
      </c>
      <c r="B271" s="63" t="s">
        <v>90</v>
      </c>
      <c r="C271" s="58" t="s">
        <v>821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523</v>
      </c>
      <c r="B272" s="66" t="s">
        <v>503</v>
      </c>
      <c r="C272" s="58" t="s">
        <v>821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522</v>
      </c>
      <c r="B273" s="63" t="s">
        <v>524</v>
      </c>
      <c r="C273" s="58" t="s">
        <v>821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525</v>
      </c>
      <c r="B274" s="66" t="s">
        <v>503</v>
      </c>
      <c r="C274" s="58" t="s">
        <v>821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526</v>
      </c>
      <c r="B275" s="64" t="s">
        <v>527</v>
      </c>
      <c r="C275" s="58" t="s">
        <v>821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528</v>
      </c>
      <c r="B276" s="66" t="s">
        <v>503</v>
      </c>
      <c r="C276" s="58" t="s">
        <v>821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529</v>
      </c>
      <c r="B277" s="66" t="s">
        <v>95</v>
      </c>
      <c r="C277" s="58" t="s">
        <v>821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530</v>
      </c>
      <c r="B278" s="67" t="s">
        <v>503</v>
      </c>
      <c r="C278" s="58" t="s">
        <v>821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531</v>
      </c>
      <c r="B279" s="66" t="s">
        <v>96</v>
      </c>
      <c r="C279" s="58" t="s">
        <v>821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532</v>
      </c>
      <c r="B280" s="67" t="s">
        <v>503</v>
      </c>
      <c r="C280" s="58" t="s">
        <v>821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533</v>
      </c>
      <c r="B281" s="64" t="s">
        <v>534</v>
      </c>
      <c r="C281" s="58" t="s">
        <v>821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535</v>
      </c>
      <c r="B282" s="66" t="s">
        <v>503</v>
      </c>
      <c r="C282" s="58" t="s">
        <v>821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536</v>
      </c>
      <c r="B283" s="65" t="s">
        <v>537</v>
      </c>
      <c r="C283" s="58" t="s">
        <v>821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538</v>
      </c>
      <c r="B284" s="64" t="s">
        <v>539</v>
      </c>
      <c r="C284" s="58" t="s">
        <v>821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540</v>
      </c>
      <c r="B285" s="66" t="s">
        <v>503</v>
      </c>
      <c r="C285" s="58" t="s">
        <v>821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541</v>
      </c>
      <c r="B286" s="64" t="s">
        <v>542</v>
      </c>
      <c r="C286" s="58" t="s">
        <v>821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543</v>
      </c>
      <c r="B287" s="66" t="s">
        <v>375</v>
      </c>
      <c r="C287" s="58" t="s">
        <v>821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544</v>
      </c>
      <c r="B288" s="67" t="s">
        <v>503</v>
      </c>
      <c r="C288" s="58" t="s">
        <v>821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545</v>
      </c>
      <c r="B289" s="66" t="s">
        <v>546</v>
      </c>
      <c r="C289" s="58" t="s">
        <v>821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547</v>
      </c>
      <c r="B290" s="67" t="s">
        <v>503</v>
      </c>
      <c r="C290" s="58" t="s">
        <v>821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548</v>
      </c>
      <c r="B291" s="64" t="s">
        <v>549</v>
      </c>
      <c r="C291" s="58" t="s">
        <v>821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550</v>
      </c>
      <c r="B292" s="66" t="s">
        <v>503</v>
      </c>
      <c r="C292" s="58" t="s">
        <v>821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551</v>
      </c>
      <c r="B293" s="64" t="s">
        <v>552</v>
      </c>
      <c r="C293" s="58" t="s">
        <v>821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553</v>
      </c>
      <c r="B294" s="66" t="s">
        <v>503</v>
      </c>
      <c r="C294" s="58" t="s">
        <v>821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554</v>
      </c>
      <c r="B295" s="64" t="s">
        <v>555</v>
      </c>
      <c r="C295" s="58" t="s">
        <v>821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556</v>
      </c>
      <c r="B296" s="66" t="s">
        <v>503</v>
      </c>
      <c r="C296" s="58" t="s">
        <v>821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557</v>
      </c>
      <c r="B297" s="64" t="s">
        <v>558</v>
      </c>
      <c r="C297" s="58" t="s">
        <v>821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559</v>
      </c>
      <c r="B298" s="66" t="s">
        <v>503</v>
      </c>
      <c r="C298" s="58" t="s">
        <v>821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560</v>
      </c>
      <c r="B299" s="64" t="s">
        <v>561</v>
      </c>
      <c r="C299" s="58" t="s">
        <v>821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562</v>
      </c>
      <c r="B300" s="66" t="s">
        <v>503</v>
      </c>
      <c r="C300" s="58" t="s">
        <v>821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563</v>
      </c>
      <c r="B301" s="64" t="s">
        <v>564</v>
      </c>
      <c r="C301" s="58" t="s">
        <v>821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565</v>
      </c>
      <c r="B302" s="66" t="s">
        <v>503</v>
      </c>
      <c r="C302" s="58" t="s">
        <v>821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566</v>
      </c>
      <c r="B303" s="64" t="s">
        <v>567</v>
      </c>
      <c r="C303" s="58" t="s">
        <v>821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568</v>
      </c>
      <c r="B304" s="66" t="s">
        <v>503</v>
      </c>
      <c r="C304" s="58" t="s">
        <v>821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569</v>
      </c>
      <c r="B305" s="65" t="s">
        <v>570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571</v>
      </c>
      <c r="B306" s="64" t="s">
        <v>572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573</v>
      </c>
      <c r="B307" s="64" t="s">
        <v>574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575</v>
      </c>
      <c r="B308" s="64" t="s">
        <v>576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577</v>
      </c>
      <c r="B309" s="64" t="s">
        <v>578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579</v>
      </c>
      <c r="B310" s="63" t="s">
        <v>580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581</v>
      </c>
      <c r="B311" s="63" t="s">
        <v>582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583</v>
      </c>
      <c r="B312" s="63" t="s">
        <v>584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585</v>
      </c>
      <c r="B313" s="63" t="s">
        <v>586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587</v>
      </c>
      <c r="B314" s="63" t="s">
        <v>588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589</v>
      </c>
      <c r="B315" s="64" t="s">
        <v>590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591</v>
      </c>
      <c r="B316" s="84" t="s">
        <v>95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592</v>
      </c>
      <c r="B317" s="85" t="s">
        <v>96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297" t="s">
        <v>593</v>
      </c>
      <c r="B318" s="298"/>
      <c r="C318" s="298"/>
      <c r="D318" s="298"/>
      <c r="E318" s="298"/>
      <c r="F318" s="298"/>
      <c r="G318" s="298"/>
      <c r="H318" s="299"/>
      <c r="I318" s="44"/>
    </row>
    <row r="319" spans="1:9" x14ac:dyDescent="0.25">
      <c r="A319" s="77" t="s">
        <v>594</v>
      </c>
      <c r="B319" s="82" t="s">
        <v>595</v>
      </c>
      <c r="C319" s="78" t="s">
        <v>340</v>
      </c>
      <c r="D319" s="201" t="s">
        <v>596</v>
      </c>
      <c r="E319" s="201" t="s">
        <v>596</v>
      </c>
      <c r="F319" s="201"/>
      <c r="G319" s="201" t="s">
        <v>596</v>
      </c>
      <c r="H319" s="202" t="s">
        <v>596</v>
      </c>
    </row>
    <row r="320" spans="1:9" x14ac:dyDescent="0.25">
      <c r="A320" s="56" t="s">
        <v>597</v>
      </c>
      <c r="B320" s="65" t="s">
        <v>598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599</v>
      </c>
      <c r="B321" s="65" t="s">
        <v>600</v>
      </c>
      <c r="C321" s="58" t="s">
        <v>601</v>
      </c>
      <c r="D321" s="59"/>
      <c r="E321" s="193"/>
      <c r="F321" s="193"/>
      <c r="G321" s="193"/>
      <c r="H321" s="192"/>
    </row>
    <row r="322" spans="1:8" x14ac:dyDescent="0.25">
      <c r="A322" s="56" t="s">
        <v>602</v>
      </c>
      <c r="B322" s="65" t="s">
        <v>603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604</v>
      </c>
      <c r="B323" s="65" t="s">
        <v>605</v>
      </c>
      <c r="C323" s="58" t="s">
        <v>601</v>
      </c>
      <c r="D323" s="59"/>
      <c r="E323" s="193"/>
      <c r="F323" s="193"/>
      <c r="G323" s="193"/>
      <c r="H323" s="192"/>
    </row>
    <row r="324" spans="1:8" x14ac:dyDescent="0.25">
      <c r="A324" s="56" t="s">
        <v>606</v>
      </c>
      <c r="B324" s="65" t="s">
        <v>607</v>
      </c>
      <c r="C324" s="58" t="s">
        <v>608</v>
      </c>
      <c r="D324" s="59"/>
      <c r="E324" s="193"/>
      <c r="F324" s="193"/>
      <c r="G324" s="193"/>
      <c r="H324" s="192"/>
    </row>
    <row r="325" spans="1:8" x14ac:dyDescent="0.25">
      <c r="A325" s="56" t="s">
        <v>609</v>
      </c>
      <c r="B325" s="65" t="s">
        <v>610</v>
      </c>
      <c r="C325" s="58" t="s">
        <v>340</v>
      </c>
      <c r="D325" s="203" t="s">
        <v>596</v>
      </c>
      <c r="E325" s="203" t="s">
        <v>596</v>
      </c>
      <c r="F325" s="203"/>
      <c r="G325" s="203" t="s">
        <v>596</v>
      </c>
      <c r="H325" s="204" t="s">
        <v>596</v>
      </c>
    </row>
    <row r="326" spans="1:8" x14ac:dyDescent="0.25">
      <c r="A326" s="56" t="s">
        <v>611</v>
      </c>
      <c r="B326" s="64" t="s">
        <v>612</v>
      </c>
      <c r="C326" s="58" t="s">
        <v>608</v>
      </c>
      <c r="D326" s="59"/>
      <c r="E326" s="193"/>
      <c r="F326" s="193"/>
      <c r="G326" s="193"/>
      <c r="H326" s="192"/>
    </row>
    <row r="327" spans="1:8" x14ac:dyDescent="0.25">
      <c r="A327" s="56" t="s">
        <v>613</v>
      </c>
      <c r="B327" s="64" t="s">
        <v>614</v>
      </c>
      <c r="C327" s="58" t="s">
        <v>615</v>
      </c>
      <c r="D327" s="59"/>
      <c r="E327" s="193"/>
      <c r="F327" s="193"/>
      <c r="G327" s="193"/>
      <c r="H327" s="192"/>
    </row>
    <row r="328" spans="1:8" x14ac:dyDescent="0.25">
      <c r="A328" s="56" t="s">
        <v>616</v>
      </c>
      <c r="B328" s="65" t="s">
        <v>617</v>
      </c>
      <c r="C328" s="58" t="s">
        <v>340</v>
      </c>
      <c r="D328" s="203" t="s">
        <v>596</v>
      </c>
      <c r="E328" s="203" t="s">
        <v>596</v>
      </c>
      <c r="F328" s="203"/>
      <c r="G328" s="203" t="s">
        <v>596</v>
      </c>
      <c r="H328" s="204" t="s">
        <v>596</v>
      </c>
    </row>
    <row r="329" spans="1:8" x14ac:dyDescent="0.25">
      <c r="A329" s="56" t="s">
        <v>618</v>
      </c>
      <c r="B329" s="64" t="s">
        <v>612</v>
      </c>
      <c r="C329" s="58" t="s">
        <v>608</v>
      </c>
      <c r="D329" s="59"/>
      <c r="E329" s="193"/>
      <c r="F329" s="193"/>
      <c r="G329" s="193"/>
      <c r="H329" s="192"/>
    </row>
    <row r="330" spans="1:8" x14ac:dyDescent="0.25">
      <c r="A330" s="56" t="s">
        <v>619</v>
      </c>
      <c r="B330" s="64" t="s">
        <v>620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621</v>
      </c>
      <c r="B331" s="64" t="s">
        <v>614</v>
      </c>
      <c r="C331" s="58" t="s">
        <v>615</v>
      </c>
      <c r="D331" s="59"/>
      <c r="E331" s="193"/>
      <c r="F331" s="193"/>
      <c r="G331" s="193"/>
      <c r="H331" s="192"/>
    </row>
    <row r="332" spans="1:8" x14ac:dyDescent="0.25">
      <c r="A332" s="56" t="s">
        <v>622</v>
      </c>
      <c r="B332" s="65" t="s">
        <v>623</v>
      </c>
      <c r="C332" s="58" t="s">
        <v>340</v>
      </c>
      <c r="D332" s="203" t="s">
        <v>596</v>
      </c>
      <c r="E332" s="203" t="s">
        <v>596</v>
      </c>
      <c r="F332" s="203"/>
      <c r="G332" s="203" t="s">
        <v>596</v>
      </c>
      <c r="H332" s="204" t="s">
        <v>596</v>
      </c>
    </row>
    <row r="333" spans="1:8" x14ac:dyDescent="0.25">
      <c r="A333" s="56" t="s">
        <v>624</v>
      </c>
      <c r="B333" s="64" t="s">
        <v>612</v>
      </c>
      <c r="C333" s="58" t="s">
        <v>608</v>
      </c>
      <c r="D333" s="59"/>
      <c r="E333" s="193"/>
      <c r="F333" s="193"/>
      <c r="G333" s="193"/>
      <c r="H333" s="192"/>
    </row>
    <row r="334" spans="1:8" x14ac:dyDescent="0.25">
      <c r="A334" s="56" t="s">
        <v>625</v>
      </c>
      <c r="B334" s="64" t="s">
        <v>614</v>
      </c>
      <c r="C334" s="58" t="s">
        <v>615</v>
      </c>
      <c r="D334" s="59"/>
      <c r="E334" s="193"/>
      <c r="F334" s="193"/>
      <c r="G334" s="193"/>
      <c r="H334" s="192"/>
    </row>
    <row r="335" spans="1:8" x14ac:dyDescent="0.25">
      <c r="A335" s="56" t="s">
        <v>626</v>
      </c>
      <c r="B335" s="65" t="s">
        <v>627</v>
      </c>
      <c r="C335" s="58" t="s">
        <v>340</v>
      </c>
      <c r="D335" s="203" t="s">
        <v>596</v>
      </c>
      <c r="E335" s="203" t="s">
        <v>596</v>
      </c>
      <c r="F335" s="203"/>
      <c r="G335" s="203" t="s">
        <v>596</v>
      </c>
      <c r="H335" s="204" t="s">
        <v>596</v>
      </c>
    </row>
    <row r="336" spans="1:8" x14ac:dyDescent="0.25">
      <c r="A336" s="56" t="s">
        <v>628</v>
      </c>
      <c r="B336" s="64" t="s">
        <v>612</v>
      </c>
      <c r="C336" s="58" t="s">
        <v>608</v>
      </c>
      <c r="D336" s="59"/>
      <c r="E336" s="193"/>
      <c r="F336" s="193"/>
      <c r="G336" s="193"/>
      <c r="H336" s="192"/>
    </row>
    <row r="337" spans="1:8" x14ac:dyDescent="0.25">
      <c r="A337" s="56" t="s">
        <v>629</v>
      </c>
      <c r="B337" s="64" t="s">
        <v>620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630</v>
      </c>
      <c r="B338" s="64" t="s">
        <v>614</v>
      </c>
      <c r="C338" s="58" t="s">
        <v>615</v>
      </c>
      <c r="D338" s="59"/>
      <c r="E338" s="193"/>
      <c r="F338" s="193"/>
      <c r="G338" s="193"/>
      <c r="H338" s="192"/>
    </row>
    <row r="339" spans="1:8" x14ac:dyDescent="0.25">
      <c r="A339" s="77" t="s">
        <v>631</v>
      </c>
      <c r="B339" s="82" t="s">
        <v>632</v>
      </c>
      <c r="C339" s="78" t="s">
        <v>340</v>
      </c>
      <c r="D339" s="203" t="s">
        <v>596</v>
      </c>
      <c r="E339" s="203" t="s">
        <v>596</v>
      </c>
      <c r="F339" s="201"/>
      <c r="G339" s="201" t="s">
        <v>596</v>
      </c>
      <c r="H339" s="202" t="s">
        <v>596</v>
      </c>
    </row>
    <row r="340" spans="1:8" x14ac:dyDescent="0.25">
      <c r="A340" s="56" t="s">
        <v>633</v>
      </c>
      <c r="B340" s="65" t="s">
        <v>634</v>
      </c>
      <c r="C340" s="58" t="s">
        <v>608</v>
      </c>
      <c r="D340" s="59"/>
      <c r="E340" s="193"/>
      <c r="F340" s="193"/>
      <c r="G340" s="193"/>
      <c r="H340" s="192"/>
    </row>
    <row r="341" spans="1:8" ht="31.5" x14ac:dyDescent="0.25">
      <c r="A341" s="56" t="s">
        <v>635</v>
      </c>
      <c r="B341" s="64" t="s">
        <v>636</v>
      </c>
      <c r="C341" s="58" t="s">
        <v>608</v>
      </c>
      <c r="D341" s="59"/>
      <c r="E341" s="193"/>
      <c r="F341" s="193"/>
      <c r="G341" s="193"/>
      <c r="H341" s="192"/>
    </row>
    <row r="342" spans="1:8" x14ac:dyDescent="0.25">
      <c r="A342" s="56" t="s">
        <v>637</v>
      </c>
      <c r="B342" s="84" t="s">
        <v>638</v>
      </c>
      <c r="C342" s="58" t="s">
        <v>608</v>
      </c>
      <c r="D342" s="59"/>
      <c r="E342" s="193"/>
      <c r="F342" s="193"/>
      <c r="G342" s="193"/>
      <c r="H342" s="192"/>
    </row>
    <row r="343" spans="1:8" x14ac:dyDescent="0.25">
      <c r="A343" s="56" t="s">
        <v>639</v>
      </c>
      <c r="B343" s="84" t="s">
        <v>640</v>
      </c>
      <c r="C343" s="58" t="s">
        <v>608</v>
      </c>
      <c r="D343" s="59"/>
      <c r="E343" s="193"/>
      <c r="F343" s="193"/>
      <c r="G343" s="193"/>
      <c r="H343" s="192"/>
    </row>
    <row r="344" spans="1:8" x14ac:dyDescent="0.25">
      <c r="A344" s="56" t="s">
        <v>641</v>
      </c>
      <c r="B344" s="65" t="s">
        <v>642</v>
      </c>
      <c r="C344" s="58" t="s">
        <v>608</v>
      </c>
      <c r="D344" s="59"/>
      <c r="E344" s="193"/>
      <c r="F344" s="193"/>
      <c r="G344" s="193"/>
      <c r="H344" s="192"/>
    </row>
    <row r="345" spans="1:8" x14ac:dyDescent="0.25">
      <c r="A345" s="56" t="s">
        <v>643</v>
      </c>
      <c r="B345" s="65" t="s">
        <v>644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645</v>
      </c>
      <c r="B346" s="64" t="s">
        <v>646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647</v>
      </c>
      <c r="B347" s="84" t="s">
        <v>638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648</v>
      </c>
      <c r="B348" s="84" t="s">
        <v>640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649</v>
      </c>
      <c r="B349" s="65" t="s">
        <v>650</v>
      </c>
      <c r="C349" s="58" t="s">
        <v>651</v>
      </c>
      <c r="D349" s="59"/>
      <c r="E349" s="193"/>
      <c r="F349" s="193"/>
      <c r="G349" s="193"/>
      <c r="H349" s="192"/>
    </row>
    <row r="350" spans="1:8" ht="31.5" x14ac:dyDescent="0.25">
      <c r="A350" s="56" t="s">
        <v>652</v>
      </c>
      <c r="B350" s="65" t="s">
        <v>653</v>
      </c>
      <c r="C350" s="58" t="s">
        <v>821</v>
      </c>
      <c r="D350" s="59"/>
      <c r="E350" s="193"/>
      <c r="F350" s="193"/>
      <c r="G350" s="193"/>
      <c r="H350" s="192"/>
    </row>
    <row r="351" spans="1:8" x14ac:dyDescent="0.25">
      <c r="A351" s="56" t="s">
        <v>654</v>
      </c>
      <c r="B351" s="80" t="s">
        <v>655</v>
      </c>
      <c r="C351" s="58" t="s">
        <v>340</v>
      </c>
      <c r="D351" s="203" t="s">
        <v>596</v>
      </c>
      <c r="E351" s="203" t="s">
        <v>596</v>
      </c>
      <c r="F351" s="203"/>
      <c r="G351" s="203" t="s">
        <v>596</v>
      </c>
      <c r="H351" s="204" t="s">
        <v>596</v>
      </c>
    </row>
    <row r="352" spans="1:8" x14ac:dyDescent="0.25">
      <c r="A352" s="56" t="s">
        <v>656</v>
      </c>
      <c r="B352" s="65" t="s">
        <v>657</v>
      </c>
      <c r="C352" s="58" t="s">
        <v>608</v>
      </c>
      <c r="D352" s="59"/>
      <c r="E352" s="193"/>
      <c r="F352" s="193"/>
      <c r="G352" s="193"/>
      <c r="H352" s="192"/>
    </row>
    <row r="353" spans="1:8" x14ac:dyDescent="0.25">
      <c r="A353" s="56" t="s">
        <v>658</v>
      </c>
      <c r="B353" s="65" t="s">
        <v>659</v>
      </c>
      <c r="C353" s="58" t="s">
        <v>601</v>
      </c>
      <c r="D353" s="59"/>
      <c r="E353" s="193"/>
      <c r="F353" s="193"/>
      <c r="G353" s="193"/>
      <c r="H353" s="192"/>
    </row>
    <row r="354" spans="1:8" ht="47.25" x14ac:dyDescent="0.25">
      <c r="A354" s="56" t="s">
        <v>660</v>
      </c>
      <c r="B354" s="65" t="s">
        <v>661</v>
      </c>
      <c r="C354" s="58" t="s">
        <v>821</v>
      </c>
      <c r="D354" s="59"/>
      <c r="E354" s="193"/>
      <c r="F354" s="193"/>
      <c r="G354" s="193"/>
      <c r="H354" s="192"/>
    </row>
    <row r="355" spans="1:8" ht="31.5" x14ac:dyDescent="0.25">
      <c r="A355" s="56" t="s">
        <v>662</v>
      </c>
      <c r="B355" s="65" t="s">
        <v>663</v>
      </c>
      <c r="C355" s="58" t="s">
        <v>821</v>
      </c>
      <c r="D355" s="59"/>
      <c r="E355" s="193"/>
      <c r="F355" s="193"/>
      <c r="G355" s="193"/>
      <c r="H355" s="192"/>
    </row>
    <row r="356" spans="1:8" x14ac:dyDescent="0.25">
      <c r="A356" s="56" t="s">
        <v>664</v>
      </c>
      <c r="B356" s="80" t="s">
        <v>665</v>
      </c>
      <c r="C356" s="204" t="s">
        <v>340</v>
      </c>
      <c r="D356" s="203" t="s">
        <v>596</v>
      </c>
      <c r="E356" s="203" t="s">
        <v>596</v>
      </c>
      <c r="F356" s="203"/>
      <c r="G356" s="203" t="s">
        <v>596</v>
      </c>
      <c r="H356" s="204" t="s">
        <v>596</v>
      </c>
    </row>
    <row r="357" spans="1:8" x14ac:dyDescent="0.25">
      <c r="A357" s="56" t="s">
        <v>666</v>
      </c>
      <c r="B357" s="65" t="s">
        <v>667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668</v>
      </c>
      <c r="B358" s="64" t="s">
        <v>669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670</v>
      </c>
      <c r="B359" s="64" t="s">
        <v>671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672</v>
      </c>
      <c r="B360" s="64" t="s">
        <v>673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674</v>
      </c>
      <c r="B361" s="65" t="s">
        <v>675</v>
      </c>
      <c r="C361" s="58" t="s">
        <v>608</v>
      </c>
      <c r="D361" s="59"/>
      <c r="E361" s="193"/>
      <c r="F361" s="193"/>
      <c r="G361" s="193"/>
      <c r="H361" s="192"/>
    </row>
    <row r="362" spans="1:8" ht="31.5" x14ac:dyDescent="0.25">
      <c r="A362" s="56" t="s">
        <v>676</v>
      </c>
      <c r="B362" s="64" t="s">
        <v>677</v>
      </c>
      <c r="C362" s="58" t="s">
        <v>608</v>
      </c>
      <c r="D362" s="59"/>
      <c r="E362" s="193"/>
      <c r="F362" s="193"/>
      <c r="G362" s="193"/>
      <c r="H362" s="192"/>
    </row>
    <row r="363" spans="1:8" x14ac:dyDescent="0.25">
      <c r="A363" s="56" t="s">
        <v>678</v>
      </c>
      <c r="B363" s="64" t="s">
        <v>679</v>
      </c>
      <c r="C363" s="58" t="s">
        <v>608</v>
      </c>
      <c r="D363" s="59"/>
      <c r="E363" s="193"/>
      <c r="F363" s="193"/>
      <c r="G363" s="193"/>
      <c r="H363" s="192"/>
    </row>
    <row r="364" spans="1:8" ht="31.5" x14ac:dyDescent="0.25">
      <c r="A364" s="56" t="s">
        <v>680</v>
      </c>
      <c r="B364" s="65" t="s">
        <v>681</v>
      </c>
      <c r="C364" s="58" t="s">
        <v>821</v>
      </c>
      <c r="D364" s="59"/>
      <c r="E364" s="193"/>
      <c r="F364" s="193"/>
      <c r="G364" s="193"/>
      <c r="H364" s="192"/>
    </row>
    <row r="365" spans="1:8" x14ac:dyDescent="0.25">
      <c r="A365" s="56" t="s">
        <v>682</v>
      </c>
      <c r="B365" s="64" t="s">
        <v>683</v>
      </c>
      <c r="C365" s="58" t="s">
        <v>821</v>
      </c>
      <c r="D365" s="71"/>
      <c r="E365" s="193"/>
      <c r="F365" s="194"/>
      <c r="G365" s="194"/>
      <c r="H365" s="195"/>
    </row>
    <row r="366" spans="1:8" x14ac:dyDescent="0.25">
      <c r="A366" s="56" t="s">
        <v>684</v>
      </c>
      <c r="B366" s="64" t="s">
        <v>96</v>
      </c>
      <c r="C366" s="58" t="s">
        <v>821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685</v>
      </c>
      <c r="B367" s="86" t="s">
        <v>686</v>
      </c>
      <c r="C367" s="75" t="s">
        <v>822</v>
      </c>
      <c r="D367" s="76"/>
      <c r="E367" s="197"/>
      <c r="F367" s="197"/>
      <c r="G367" s="197"/>
      <c r="H367" s="87"/>
    </row>
    <row r="368" spans="1:8" x14ac:dyDescent="0.25">
      <c r="A368" s="300" t="s">
        <v>687</v>
      </c>
      <c r="B368" s="301"/>
      <c r="C368" s="301"/>
      <c r="D368" s="301"/>
      <c r="E368" s="301"/>
      <c r="F368" s="301"/>
      <c r="G368" s="301"/>
      <c r="H368" s="302"/>
    </row>
    <row r="369" spans="1:8" ht="16.5" thickBot="1" x14ac:dyDescent="0.3">
      <c r="A369" s="300"/>
      <c r="B369" s="301"/>
      <c r="C369" s="301"/>
      <c r="D369" s="301"/>
      <c r="E369" s="301"/>
      <c r="F369" s="301"/>
      <c r="G369" s="301"/>
      <c r="H369" s="302"/>
    </row>
    <row r="370" spans="1:8" ht="51.75" customHeight="1" x14ac:dyDescent="0.25">
      <c r="A370" s="303" t="s">
        <v>79</v>
      </c>
      <c r="B370" s="312" t="s">
        <v>80</v>
      </c>
      <c r="C370" s="314" t="s">
        <v>168</v>
      </c>
      <c r="D370" s="289" t="s">
        <v>746</v>
      </c>
      <c r="E370" s="290"/>
      <c r="F370" s="291" t="s">
        <v>748</v>
      </c>
      <c r="G370" s="290"/>
      <c r="H370" s="292" t="s">
        <v>7</v>
      </c>
    </row>
    <row r="371" spans="1:8" ht="38.25" x14ac:dyDescent="0.25">
      <c r="A371" s="304"/>
      <c r="B371" s="313"/>
      <c r="C371" s="315"/>
      <c r="D371" s="185" t="s">
        <v>750</v>
      </c>
      <c r="E371" s="186" t="s">
        <v>10</v>
      </c>
      <c r="F371" s="186" t="s">
        <v>751</v>
      </c>
      <c r="G371" s="185" t="s">
        <v>749</v>
      </c>
      <c r="H371" s="293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294" t="s">
        <v>688</v>
      </c>
      <c r="B373" s="295"/>
      <c r="C373" s="78" t="s">
        <v>821</v>
      </c>
      <c r="D373" s="79"/>
      <c r="E373" s="94"/>
      <c r="F373" s="94"/>
      <c r="G373" s="95"/>
      <c r="H373" s="96"/>
    </row>
    <row r="374" spans="1:8" ht="18.75" x14ac:dyDescent="0.25">
      <c r="A374" s="56" t="s">
        <v>81</v>
      </c>
      <c r="B374" s="97" t="s">
        <v>689</v>
      </c>
      <c r="C374" s="58" t="s">
        <v>821</v>
      </c>
      <c r="D374" s="59"/>
      <c r="E374" s="98"/>
      <c r="F374" s="98"/>
      <c r="G374" s="99"/>
      <c r="H374" s="100"/>
    </row>
    <row r="375" spans="1:8" ht="18.75" x14ac:dyDescent="0.25">
      <c r="A375" s="56" t="s">
        <v>82</v>
      </c>
      <c r="B375" s="65" t="s">
        <v>83</v>
      </c>
      <c r="C375" s="58" t="s">
        <v>821</v>
      </c>
      <c r="D375" s="59"/>
      <c r="E375" s="98"/>
      <c r="F375" s="98"/>
      <c r="G375" s="99"/>
      <c r="H375" s="100"/>
    </row>
    <row r="376" spans="1:8" ht="31.5" x14ac:dyDescent="0.25">
      <c r="A376" s="56" t="s">
        <v>84</v>
      </c>
      <c r="B376" s="64" t="s">
        <v>690</v>
      </c>
      <c r="C376" s="58" t="s">
        <v>821</v>
      </c>
      <c r="D376" s="59"/>
      <c r="E376" s="101"/>
      <c r="F376" s="101"/>
      <c r="G376" s="99"/>
      <c r="H376" s="100"/>
    </row>
    <row r="377" spans="1:8" ht="18.75" x14ac:dyDescent="0.25">
      <c r="A377" s="56" t="s">
        <v>85</v>
      </c>
      <c r="B377" s="66" t="s">
        <v>691</v>
      </c>
      <c r="C377" s="58" t="s">
        <v>821</v>
      </c>
      <c r="D377" s="59"/>
      <c r="E377" s="101"/>
      <c r="F377" s="101"/>
      <c r="G377" s="99"/>
      <c r="H377" s="100"/>
    </row>
    <row r="378" spans="1:8" ht="31.5" x14ac:dyDescent="0.25">
      <c r="A378" s="56" t="s">
        <v>692</v>
      </c>
      <c r="B378" s="67" t="s">
        <v>172</v>
      </c>
      <c r="C378" s="58" t="s">
        <v>821</v>
      </c>
      <c r="D378" s="59"/>
      <c r="E378" s="101"/>
      <c r="F378" s="101"/>
      <c r="G378" s="99"/>
      <c r="H378" s="100"/>
    </row>
    <row r="379" spans="1:8" ht="31.5" x14ac:dyDescent="0.25">
      <c r="A379" s="56" t="s">
        <v>693</v>
      </c>
      <c r="B379" s="67" t="s">
        <v>173</v>
      </c>
      <c r="C379" s="58" t="s">
        <v>821</v>
      </c>
      <c r="D379" s="59"/>
      <c r="E379" s="101"/>
      <c r="F379" s="101"/>
      <c r="G379" s="99"/>
      <c r="H379" s="100"/>
    </row>
    <row r="380" spans="1:8" ht="31.5" x14ac:dyDescent="0.25">
      <c r="A380" s="56" t="s">
        <v>694</v>
      </c>
      <c r="B380" s="67" t="s">
        <v>174</v>
      </c>
      <c r="C380" s="58" t="s">
        <v>821</v>
      </c>
      <c r="D380" s="59"/>
      <c r="E380" s="101"/>
      <c r="F380" s="101"/>
      <c r="G380" s="99"/>
      <c r="H380" s="100"/>
    </row>
    <row r="381" spans="1:8" ht="18.75" x14ac:dyDescent="0.25">
      <c r="A381" s="56" t="s">
        <v>87</v>
      </c>
      <c r="B381" s="66" t="s">
        <v>695</v>
      </c>
      <c r="C381" s="58" t="s">
        <v>821</v>
      </c>
      <c r="D381" s="59"/>
      <c r="E381" s="101"/>
      <c r="F381" s="101"/>
      <c r="G381" s="99"/>
      <c r="H381" s="100"/>
    </row>
    <row r="382" spans="1:8" ht="18.75" x14ac:dyDescent="0.25">
      <c r="A382" s="56" t="s">
        <v>89</v>
      </c>
      <c r="B382" s="66" t="s">
        <v>696</v>
      </c>
      <c r="C382" s="58" t="s">
        <v>821</v>
      </c>
      <c r="D382" s="59"/>
      <c r="E382" s="101"/>
      <c r="F382" s="101"/>
      <c r="G382" s="99"/>
      <c r="H382" s="100"/>
    </row>
    <row r="383" spans="1:8" ht="18.75" x14ac:dyDescent="0.25">
      <c r="A383" s="56" t="s">
        <v>91</v>
      </c>
      <c r="B383" s="66" t="s">
        <v>697</v>
      </c>
      <c r="C383" s="58" t="s">
        <v>821</v>
      </c>
      <c r="D383" s="59"/>
      <c r="E383" s="101"/>
      <c r="F383" s="101"/>
      <c r="G383" s="99"/>
      <c r="H383" s="100"/>
    </row>
    <row r="384" spans="1:8" ht="18.75" x14ac:dyDescent="0.25">
      <c r="A384" s="56" t="s">
        <v>92</v>
      </c>
      <c r="B384" s="66" t="s">
        <v>698</v>
      </c>
      <c r="C384" s="58" t="s">
        <v>821</v>
      </c>
      <c r="D384" s="59"/>
      <c r="E384" s="101"/>
      <c r="F384" s="101"/>
      <c r="G384" s="99"/>
      <c r="H384" s="100"/>
    </row>
    <row r="385" spans="1:8" ht="31.5" x14ac:dyDescent="0.25">
      <c r="A385" s="56" t="s">
        <v>699</v>
      </c>
      <c r="B385" s="67" t="s">
        <v>700</v>
      </c>
      <c r="C385" s="58" t="s">
        <v>821</v>
      </c>
      <c r="D385" s="59"/>
      <c r="E385" s="101"/>
      <c r="F385" s="101"/>
      <c r="G385" s="99"/>
      <c r="H385" s="100"/>
    </row>
    <row r="386" spans="1:8" ht="18.75" x14ac:dyDescent="0.25">
      <c r="A386" s="56" t="s">
        <v>701</v>
      </c>
      <c r="B386" s="67" t="s">
        <v>702</v>
      </c>
      <c r="C386" s="58" t="s">
        <v>821</v>
      </c>
      <c r="D386" s="59"/>
      <c r="E386" s="101"/>
      <c r="F386" s="101"/>
      <c r="G386" s="99"/>
      <c r="H386" s="100"/>
    </row>
    <row r="387" spans="1:8" ht="18.75" x14ac:dyDescent="0.25">
      <c r="A387" s="56" t="s">
        <v>703</v>
      </c>
      <c r="B387" s="67" t="s">
        <v>99</v>
      </c>
      <c r="C387" s="58" t="s">
        <v>821</v>
      </c>
      <c r="D387" s="59"/>
      <c r="E387" s="101"/>
      <c r="F387" s="101"/>
      <c r="G387" s="99"/>
      <c r="H387" s="100"/>
    </row>
    <row r="388" spans="1:8" ht="18.75" x14ac:dyDescent="0.25">
      <c r="A388" s="56" t="s">
        <v>704</v>
      </c>
      <c r="B388" s="67" t="s">
        <v>702</v>
      </c>
      <c r="C388" s="58" t="s">
        <v>821</v>
      </c>
      <c r="D388" s="59"/>
      <c r="E388" s="101"/>
      <c r="F388" s="101"/>
      <c r="G388" s="99"/>
      <c r="H388" s="100"/>
    </row>
    <row r="389" spans="1:8" ht="18.75" x14ac:dyDescent="0.25">
      <c r="A389" s="56" t="s">
        <v>93</v>
      </c>
      <c r="B389" s="66" t="s">
        <v>705</v>
      </c>
      <c r="C389" s="58" t="s">
        <v>821</v>
      </c>
      <c r="D389" s="59"/>
      <c r="E389" s="101"/>
      <c r="F389" s="101"/>
      <c r="G389" s="99"/>
      <c r="H389" s="100"/>
    </row>
    <row r="390" spans="1:8" ht="18.75" x14ac:dyDescent="0.25">
      <c r="A390" s="56" t="s">
        <v>94</v>
      </c>
      <c r="B390" s="66" t="s">
        <v>524</v>
      </c>
      <c r="C390" s="58" t="s">
        <v>821</v>
      </c>
      <c r="D390" s="59"/>
      <c r="E390" s="101"/>
      <c r="F390" s="101"/>
      <c r="G390" s="99"/>
      <c r="H390" s="100"/>
    </row>
    <row r="391" spans="1:8" ht="31.5" x14ac:dyDescent="0.25">
      <c r="A391" s="56" t="s">
        <v>706</v>
      </c>
      <c r="B391" s="66" t="s">
        <v>707</v>
      </c>
      <c r="C391" s="58" t="s">
        <v>821</v>
      </c>
      <c r="D391" s="59"/>
      <c r="E391" s="101"/>
      <c r="F391" s="101"/>
      <c r="G391" s="99"/>
      <c r="H391" s="100"/>
    </row>
    <row r="392" spans="1:8" ht="18.75" x14ac:dyDescent="0.25">
      <c r="A392" s="56" t="s">
        <v>708</v>
      </c>
      <c r="B392" s="67" t="s">
        <v>95</v>
      </c>
      <c r="C392" s="58" t="s">
        <v>821</v>
      </c>
      <c r="D392" s="59"/>
      <c r="E392" s="101"/>
      <c r="F392" s="101"/>
      <c r="G392" s="99"/>
      <c r="H392" s="100"/>
    </row>
    <row r="393" spans="1:8" ht="18.75" x14ac:dyDescent="0.25">
      <c r="A393" s="56" t="s">
        <v>709</v>
      </c>
      <c r="B393" s="102" t="s">
        <v>96</v>
      </c>
      <c r="C393" s="58" t="s">
        <v>821</v>
      </c>
      <c r="D393" s="59"/>
      <c r="E393" s="101"/>
      <c r="F393" s="101"/>
      <c r="G393" s="99"/>
      <c r="H393" s="100"/>
    </row>
    <row r="394" spans="1:8" ht="31.5" x14ac:dyDescent="0.25">
      <c r="A394" s="56" t="s">
        <v>97</v>
      </c>
      <c r="B394" s="64" t="s">
        <v>710</v>
      </c>
      <c r="C394" s="58" t="s">
        <v>821</v>
      </c>
      <c r="D394" s="59"/>
      <c r="E394" s="98"/>
      <c r="F394" s="98"/>
      <c r="G394" s="99"/>
      <c r="H394" s="100"/>
    </row>
    <row r="395" spans="1:8" ht="31.5" x14ac:dyDescent="0.25">
      <c r="A395" s="56" t="s">
        <v>711</v>
      </c>
      <c r="B395" s="66" t="s">
        <v>172</v>
      </c>
      <c r="C395" s="58" t="s">
        <v>821</v>
      </c>
      <c r="D395" s="59"/>
      <c r="E395" s="98"/>
      <c r="F395" s="98"/>
      <c r="G395" s="99"/>
      <c r="H395" s="100"/>
    </row>
    <row r="396" spans="1:8" ht="31.5" x14ac:dyDescent="0.25">
      <c r="A396" s="56" t="s">
        <v>712</v>
      </c>
      <c r="B396" s="66" t="s">
        <v>173</v>
      </c>
      <c r="C396" s="58" t="s">
        <v>821</v>
      </c>
      <c r="D396" s="59"/>
      <c r="E396" s="98"/>
      <c r="F396" s="98"/>
      <c r="G396" s="99"/>
      <c r="H396" s="100"/>
    </row>
    <row r="397" spans="1:8" ht="31.5" x14ac:dyDescent="0.25">
      <c r="A397" s="56" t="s">
        <v>713</v>
      </c>
      <c r="B397" s="66" t="s">
        <v>174</v>
      </c>
      <c r="C397" s="58" t="s">
        <v>821</v>
      </c>
      <c r="D397" s="59"/>
      <c r="E397" s="98"/>
      <c r="F397" s="98"/>
      <c r="G397" s="99"/>
      <c r="H397" s="100"/>
    </row>
    <row r="398" spans="1:8" ht="18.75" x14ac:dyDescent="0.25">
      <c r="A398" s="56" t="s">
        <v>98</v>
      </c>
      <c r="B398" s="64" t="s">
        <v>714</v>
      </c>
      <c r="C398" s="58" t="s">
        <v>821</v>
      </c>
      <c r="D398" s="59"/>
      <c r="E398" s="98"/>
      <c r="F398" s="98"/>
      <c r="G398" s="99"/>
      <c r="H398" s="100"/>
    </row>
    <row r="399" spans="1:8" ht="18.75" x14ac:dyDescent="0.25">
      <c r="A399" s="56" t="s">
        <v>100</v>
      </c>
      <c r="B399" s="65" t="s">
        <v>715</v>
      </c>
      <c r="C399" s="58" t="s">
        <v>821</v>
      </c>
      <c r="D399" s="59"/>
      <c r="E399" s="98"/>
      <c r="F399" s="98"/>
      <c r="G399" s="99"/>
      <c r="H399" s="100"/>
    </row>
    <row r="400" spans="1:8" ht="18.75" x14ac:dyDescent="0.25">
      <c r="A400" s="56" t="s">
        <v>101</v>
      </c>
      <c r="B400" s="64" t="s">
        <v>716</v>
      </c>
      <c r="C400" s="58" t="s">
        <v>821</v>
      </c>
      <c r="D400" s="59"/>
      <c r="E400" s="101"/>
      <c r="F400" s="101"/>
      <c r="G400" s="99"/>
      <c r="H400" s="100"/>
    </row>
    <row r="401" spans="1:8" ht="18.75" x14ac:dyDescent="0.25">
      <c r="A401" s="56" t="s">
        <v>102</v>
      </c>
      <c r="B401" s="66" t="s">
        <v>86</v>
      </c>
      <c r="C401" s="58" t="s">
        <v>821</v>
      </c>
      <c r="D401" s="59"/>
      <c r="E401" s="101"/>
      <c r="F401" s="101"/>
      <c r="G401" s="99"/>
      <c r="H401" s="100"/>
    </row>
    <row r="402" spans="1:8" ht="31.5" x14ac:dyDescent="0.25">
      <c r="A402" s="56" t="s">
        <v>717</v>
      </c>
      <c r="B402" s="66" t="s">
        <v>172</v>
      </c>
      <c r="C402" s="58" t="s">
        <v>821</v>
      </c>
      <c r="D402" s="59"/>
      <c r="E402" s="101"/>
      <c r="F402" s="101"/>
      <c r="G402" s="99"/>
      <c r="H402" s="100"/>
    </row>
    <row r="403" spans="1:8" ht="31.5" x14ac:dyDescent="0.25">
      <c r="A403" s="56" t="s">
        <v>718</v>
      </c>
      <c r="B403" s="66" t="s">
        <v>173</v>
      </c>
      <c r="C403" s="58" t="s">
        <v>821</v>
      </c>
      <c r="D403" s="59"/>
      <c r="E403" s="101"/>
      <c r="F403" s="101"/>
      <c r="G403" s="99"/>
      <c r="H403" s="100"/>
    </row>
    <row r="404" spans="1:8" ht="31.5" x14ac:dyDescent="0.25">
      <c r="A404" s="56" t="s">
        <v>719</v>
      </c>
      <c r="B404" s="66" t="s">
        <v>174</v>
      </c>
      <c r="C404" s="58" t="s">
        <v>821</v>
      </c>
      <c r="D404" s="59"/>
      <c r="E404" s="101"/>
      <c r="F404" s="101"/>
      <c r="G404" s="99"/>
      <c r="H404" s="100"/>
    </row>
    <row r="405" spans="1:8" ht="18.75" x14ac:dyDescent="0.25">
      <c r="A405" s="56" t="s">
        <v>103</v>
      </c>
      <c r="B405" s="66" t="s">
        <v>512</v>
      </c>
      <c r="C405" s="58" t="s">
        <v>821</v>
      </c>
      <c r="D405" s="59"/>
      <c r="E405" s="101"/>
      <c r="F405" s="101"/>
      <c r="G405" s="99"/>
      <c r="H405" s="100"/>
    </row>
    <row r="406" spans="1:8" ht="18.75" x14ac:dyDescent="0.25">
      <c r="A406" s="56" t="s">
        <v>104</v>
      </c>
      <c r="B406" s="66" t="s">
        <v>88</v>
      </c>
      <c r="C406" s="58" t="s">
        <v>821</v>
      </c>
      <c r="D406" s="59"/>
      <c r="E406" s="101"/>
      <c r="F406" s="101"/>
      <c r="G406" s="99"/>
      <c r="H406" s="100"/>
    </row>
    <row r="407" spans="1:8" ht="18.75" x14ac:dyDescent="0.25">
      <c r="A407" s="56" t="s">
        <v>105</v>
      </c>
      <c r="B407" s="66" t="s">
        <v>517</v>
      </c>
      <c r="C407" s="58" t="s">
        <v>821</v>
      </c>
      <c r="D407" s="59"/>
      <c r="E407" s="101"/>
      <c r="F407" s="101"/>
      <c r="G407" s="99"/>
      <c r="H407" s="100"/>
    </row>
    <row r="408" spans="1:8" ht="18.75" x14ac:dyDescent="0.25">
      <c r="A408" s="56" t="s">
        <v>106</v>
      </c>
      <c r="B408" s="66" t="s">
        <v>90</v>
      </c>
      <c r="C408" s="58" t="s">
        <v>821</v>
      </c>
      <c r="D408" s="59"/>
      <c r="E408" s="101"/>
      <c r="F408" s="101"/>
      <c r="G408" s="99"/>
      <c r="H408" s="100"/>
    </row>
    <row r="409" spans="1:8" ht="18.75" x14ac:dyDescent="0.25">
      <c r="A409" s="56" t="s">
        <v>107</v>
      </c>
      <c r="B409" s="66" t="s">
        <v>524</v>
      </c>
      <c r="C409" s="58" t="s">
        <v>821</v>
      </c>
      <c r="D409" s="59"/>
      <c r="E409" s="101"/>
      <c r="F409" s="101"/>
      <c r="G409" s="99"/>
      <c r="H409" s="100"/>
    </row>
    <row r="410" spans="1:8" ht="31.5" x14ac:dyDescent="0.25">
      <c r="A410" s="56" t="s">
        <v>108</v>
      </c>
      <c r="B410" s="66" t="s">
        <v>527</v>
      </c>
      <c r="C410" s="58" t="s">
        <v>821</v>
      </c>
      <c r="D410" s="59"/>
      <c r="E410" s="101"/>
      <c r="F410" s="101"/>
      <c r="G410" s="99"/>
      <c r="H410" s="100"/>
    </row>
    <row r="411" spans="1:8" ht="18.75" x14ac:dyDescent="0.25">
      <c r="A411" s="56" t="s">
        <v>109</v>
      </c>
      <c r="B411" s="67" t="s">
        <v>95</v>
      </c>
      <c r="C411" s="58" t="s">
        <v>821</v>
      </c>
      <c r="D411" s="59"/>
      <c r="E411" s="101"/>
      <c r="F411" s="101"/>
      <c r="G411" s="99"/>
      <c r="H411" s="100"/>
    </row>
    <row r="412" spans="1:8" ht="18.75" x14ac:dyDescent="0.25">
      <c r="A412" s="56" t="s">
        <v>110</v>
      </c>
      <c r="B412" s="102" t="s">
        <v>96</v>
      </c>
      <c r="C412" s="58" t="s">
        <v>821</v>
      </c>
      <c r="D412" s="59"/>
      <c r="E412" s="101"/>
      <c r="F412" s="101"/>
      <c r="G412" s="99"/>
      <c r="H412" s="100"/>
    </row>
    <row r="413" spans="1:8" ht="18.75" x14ac:dyDescent="0.25">
      <c r="A413" s="56" t="s">
        <v>111</v>
      </c>
      <c r="B413" s="64" t="s">
        <v>720</v>
      </c>
      <c r="C413" s="58" t="s">
        <v>821</v>
      </c>
      <c r="D413" s="59"/>
      <c r="E413" s="98"/>
      <c r="F413" s="98"/>
      <c r="G413" s="99"/>
      <c r="H413" s="100"/>
    </row>
    <row r="414" spans="1:8" ht="18.75" x14ac:dyDescent="0.25">
      <c r="A414" s="56" t="s">
        <v>112</v>
      </c>
      <c r="B414" s="64" t="s">
        <v>113</v>
      </c>
      <c r="C414" s="58" t="s">
        <v>821</v>
      </c>
      <c r="D414" s="59"/>
      <c r="E414" s="98"/>
      <c r="F414" s="98"/>
      <c r="G414" s="99"/>
      <c r="H414" s="100"/>
    </row>
    <row r="415" spans="1:8" ht="18.75" x14ac:dyDescent="0.25">
      <c r="A415" s="56" t="s">
        <v>114</v>
      </c>
      <c r="B415" s="66" t="s">
        <v>86</v>
      </c>
      <c r="C415" s="58" t="s">
        <v>821</v>
      </c>
      <c r="D415" s="59"/>
      <c r="E415" s="98"/>
      <c r="F415" s="98"/>
      <c r="G415" s="99"/>
      <c r="H415" s="100"/>
    </row>
    <row r="416" spans="1:8" ht="31.5" x14ac:dyDescent="0.25">
      <c r="A416" s="56" t="s">
        <v>721</v>
      </c>
      <c r="B416" s="66" t="s">
        <v>172</v>
      </c>
      <c r="C416" s="58" t="s">
        <v>821</v>
      </c>
      <c r="D416" s="59"/>
      <c r="E416" s="98"/>
      <c r="F416" s="98"/>
      <c r="G416" s="99"/>
      <c r="H416" s="100"/>
    </row>
    <row r="417" spans="1:10" ht="31.5" x14ac:dyDescent="0.25">
      <c r="A417" s="56" t="s">
        <v>722</v>
      </c>
      <c r="B417" s="66" t="s">
        <v>173</v>
      </c>
      <c r="C417" s="58" t="s">
        <v>821</v>
      </c>
      <c r="D417" s="59"/>
      <c r="E417" s="98"/>
      <c r="F417" s="98"/>
      <c r="G417" s="99"/>
      <c r="H417" s="100"/>
    </row>
    <row r="418" spans="1:10" ht="31.5" x14ac:dyDescent="0.25">
      <c r="A418" s="56" t="s">
        <v>723</v>
      </c>
      <c r="B418" s="66" t="s">
        <v>174</v>
      </c>
      <c r="C418" s="58" t="s">
        <v>821</v>
      </c>
      <c r="D418" s="59"/>
      <c r="E418" s="98"/>
      <c r="F418" s="98"/>
      <c r="G418" s="99"/>
      <c r="H418" s="100"/>
    </row>
    <row r="419" spans="1:10" ht="18.75" x14ac:dyDescent="0.25">
      <c r="A419" s="56" t="s">
        <v>115</v>
      </c>
      <c r="B419" s="66" t="s">
        <v>512</v>
      </c>
      <c r="C419" s="58" t="s">
        <v>821</v>
      </c>
      <c r="D419" s="59"/>
      <c r="E419" s="98"/>
      <c r="F419" s="98"/>
      <c r="G419" s="99"/>
      <c r="H419" s="100"/>
    </row>
    <row r="420" spans="1:10" ht="18.75" x14ac:dyDescent="0.25">
      <c r="A420" s="56" t="s">
        <v>116</v>
      </c>
      <c r="B420" s="66" t="s">
        <v>88</v>
      </c>
      <c r="C420" s="58" t="s">
        <v>821</v>
      </c>
      <c r="D420" s="59"/>
      <c r="E420" s="98"/>
      <c r="F420" s="98"/>
      <c r="G420" s="99"/>
      <c r="H420" s="100"/>
    </row>
    <row r="421" spans="1:10" ht="18.75" x14ac:dyDescent="0.25">
      <c r="A421" s="56" t="s">
        <v>117</v>
      </c>
      <c r="B421" s="66" t="s">
        <v>517</v>
      </c>
      <c r="C421" s="58" t="s">
        <v>821</v>
      </c>
      <c r="D421" s="59"/>
      <c r="E421" s="98"/>
      <c r="F421" s="98"/>
      <c r="G421" s="99"/>
      <c r="H421" s="100"/>
    </row>
    <row r="422" spans="1:10" ht="18.75" x14ac:dyDescent="0.25">
      <c r="A422" s="56" t="s">
        <v>118</v>
      </c>
      <c r="B422" s="66" t="s">
        <v>90</v>
      </c>
      <c r="C422" s="58" t="s">
        <v>821</v>
      </c>
      <c r="D422" s="59"/>
      <c r="E422" s="98"/>
      <c r="F422" s="98"/>
      <c r="G422" s="99"/>
      <c r="H422" s="100"/>
    </row>
    <row r="423" spans="1:10" ht="18.75" x14ac:dyDescent="0.25">
      <c r="A423" s="56" t="s">
        <v>119</v>
      </c>
      <c r="B423" s="66" t="s">
        <v>524</v>
      </c>
      <c r="C423" s="58" t="s">
        <v>821</v>
      </c>
      <c r="D423" s="59"/>
      <c r="E423" s="98"/>
      <c r="F423" s="98"/>
      <c r="G423" s="99"/>
      <c r="H423" s="100"/>
    </row>
    <row r="424" spans="1:10" ht="31.5" x14ac:dyDescent="0.25">
      <c r="A424" s="56" t="s">
        <v>120</v>
      </c>
      <c r="B424" s="66" t="s">
        <v>527</v>
      </c>
      <c r="C424" s="58" t="s">
        <v>821</v>
      </c>
      <c r="D424" s="59"/>
      <c r="E424" s="98"/>
      <c r="F424" s="98"/>
      <c r="G424" s="99"/>
      <c r="H424" s="100"/>
    </row>
    <row r="425" spans="1:10" ht="18.75" x14ac:dyDescent="0.25">
      <c r="A425" s="56" t="s">
        <v>121</v>
      </c>
      <c r="B425" s="102" t="s">
        <v>95</v>
      </c>
      <c r="C425" s="58" t="s">
        <v>821</v>
      </c>
      <c r="D425" s="59"/>
      <c r="E425" s="98"/>
      <c r="F425" s="98"/>
      <c r="G425" s="99"/>
      <c r="H425" s="100"/>
    </row>
    <row r="426" spans="1:10" ht="18.75" x14ac:dyDescent="0.25">
      <c r="A426" s="56" t="s">
        <v>122</v>
      </c>
      <c r="B426" s="102" t="s">
        <v>96</v>
      </c>
      <c r="C426" s="58" t="s">
        <v>821</v>
      </c>
      <c r="D426" s="59"/>
      <c r="E426" s="98"/>
      <c r="F426" s="98"/>
      <c r="G426" s="99"/>
      <c r="H426" s="100"/>
    </row>
    <row r="427" spans="1:10" ht="18.75" x14ac:dyDescent="0.25">
      <c r="A427" s="56" t="s">
        <v>123</v>
      </c>
      <c r="B427" s="65" t="s">
        <v>724</v>
      </c>
      <c r="C427" s="58" t="s">
        <v>821</v>
      </c>
      <c r="D427" s="59"/>
      <c r="E427" s="98"/>
      <c r="F427" s="98"/>
      <c r="G427" s="103"/>
      <c r="H427" s="100"/>
    </row>
    <row r="428" spans="1:10" ht="18.75" x14ac:dyDescent="0.25">
      <c r="A428" s="56" t="s">
        <v>124</v>
      </c>
      <c r="B428" s="65" t="s">
        <v>725</v>
      </c>
      <c r="C428" s="58" t="s">
        <v>821</v>
      </c>
      <c r="D428" s="59"/>
      <c r="E428" s="98"/>
      <c r="F428" s="98"/>
      <c r="G428" s="99"/>
      <c r="H428" s="100"/>
    </row>
    <row r="429" spans="1:10" ht="18.75" x14ac:dyDescent="0.3">
      <c r="A429" s="56" t="s">
        <v>125</v>
      </c>
      <c r="B429" s="64" t="s">
        <v>726</v>
      </c>
      <c r="C429" s="58" t="s">
        <v>821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126</v>
      </c>
      <c r="B430" s="64" t="s">
        <v>127</v>
      </c>
      <c r="C430" s="58" t="s">
        <v>821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128</v>
      </c>
      <c r="B431" s="97" t="s">
        <v>129</v>
      </c>
      <c r="C431" s="58" t="s">
        <v>821</v>
      </c>
      <c r="D431" s="59"/>
      <c r="E431" s="98"/>
      <c r="F431" s="98"/>
      <c r="G431" s="99"/>
      <c r="H431" s="100"/>
    </row>
    <row r="432" spans="1:10" ht="18.75" x14ac:dyDescent="0.25">
      <c r="A432" s="56" t="s">
        <v>130</v>
      </c>
      <c r="B432" s="65" t="s">
        <v>131</v>
      </c>
      <c r="C432" s="58" t="s">
        <v>821</v>
      </c>
      <c r="D432" s="59"/>
      <c r="E432" s="98"/>
      <c r="F432" s="98"/>
      <c r="G432" s="99"/>
      <c r="H432" s="100"/>
    </row>
    <row r="433" spans="1:8" ht="18.75" x14ac:dyDescent="0.25">
      <c r="A433" s="56" t="s">
        <v>132</v>
      </c>
      <c r="B433" s="65" t="s">
        <v>133</v>
      </c>
      <c r="C433" s="58" t="s">
        <v>821</v>
      </c>
      <c r="D433" s="59"/>
      <c r="E433" s="98"/>
      <c r="F433" s="98"/>
      <c r="G433" s="99"/>
      <c r="H433" s="100"/>
    </row>
    <row r="434" spans="1:8" ht="18.75" x14ac:dyDescent="0.25">
      <c r="A434" s="56" t="s">
        <v>134</v>
      </c>
      <c r="B434" s="65" t="s">
        <v>727</v>
      </c>
      <c r="C434" s="58" t="s">
        <v>821</v>
      </c>
      <c r="D434" s="59"/>
      <c r="E434" s="98"/>
      <c r="F434" s="98"/>
      <c r="G434" s="99"/>
      <c r="H434" s="100"/>
    </row>
    <row r="435" spans="1:8" ht="18.75" x14ac:dyDescent="0.25">
      <c r="A435" s="56" t="s">
        <v>135</v>
      </c>
      <c r="B435" s="65" t="s">
        <v>136</v>
      </c>
      <c r="C435" s="58" t="s">
        <v>821</v>
      </c>
      <c r="D435" s="59"/>
      <c r="E435" s="98"/>
      <c r="F435" s="98"/>
      <c r="G435" s="99"/>
      <c r="H435" s="100"/>
    </row>
    <row r="436" spans="1:8" ht="18.75" x14ac:dyDescent="0.25">
      <c r="A436" s="56" t="s">
        <v>137</v>
      </c>
      <c r="B436" s="65" t="s">
        <v>138</v>
      </c>
      <c r="C436" s="58" t="s">
        <v>821</v>
      </c>
      <c r="D436" s="59"/>
      <c r="E436" s="98"/>
      <c r="F436" s="98"/>
      <c r="G436" s="99"/>
      <c r="H436" s="100"/>
    </row>
    <row r="437" spans="1:8" ht="18.75" x14ac:dyDescent="0.25">
      <c r="A437" s="56" t="s">
        <v>139</v>
      </c>
      <c r="B437" s="64" t="s">
        <v>140</v>
      </c>
      <c r="C437" s="58" t="s">
        <v>821</v>
      </c>
      <c r="D437" s="59"/>
      <c r="E437" s="98"/>
      <c r="F437" s="98"/>
      <c r="G437" s="99"/>
      <c r="H437" s="100"/>
    </row>
    <row r="438" spans="1:8" ht="31.5" x14ac:dyDescent="0.25">
      <c r="A438" s="56" t="s">
        <v>141</v>
      </c>
      <c r="B438" s="66" t="s">
        <v>142</v>
      </c>
      <c r="C438" s="58" t="s">
        <v>821</v>
      </c>
      <c r="D438" s="59"/>
      <c r="E438" s="101"/>
      <c r="F438" s="101"/>
      <c r="G438" s="99"/>
      <c r="H438" s="100"/>
    </row>
    <row r="439" spans="1:8" ht="18.75" x14ac:dyDescent="0.25">
      <c r="A439" s="56" t="s">
        <v>143</v>
      </c>
      <c r="B439" s="64" t="s">
        <v>144</v>
      </c>
      <c r="C439" s="58" t="s">
        <v>821</v>
      </c>
      <c r="D439" s="59"/>
      <c r="E439" s="101"/>
      <c r="F439" s="101"/>
      <c r="G439" s="99"/>
      <c r="H439" s="100"/>
    </row>
    <row r="440" spans="1:8" ht="31.5" x14ac:dyDescent="0.25">
      <c r="A440" s="56" t="s">
        <v>145</v>
      </c>
      <c r="B440" s="66" t="s">
        <v>146</v>
      </c>
      <c r="C440" s="58" t="s">
        <v>821</v>
      </c>
      <c r="D440" s="59"/>
      <c r="E440" s="101"/>
      <c r="F440" s="101"/>
      <c r="G440" s="99"/>
      <c r="H440" s="100"/>
    </row>
    <row r="441" spans="1:8" ht="18.75" x14ac:dyDescent="0.25">
      <c r="A441" s="56" t="s">
        <v>147</v>
      </c>
      <c r="B441" s="65" t="s">
        <v>148</v>
      </c>
      <c r="C441" s="58" t="s">
        <v>821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149</v>
      </c>
      <c r="B442" s="107" t="s">
        <v>150</v>
      </c>
      <c r="C442" s="70" t="s">
        <v>821</v>
      </c>
      <c r="D442" s="71"/>
      <c r="E442" s="108"/>
      <c r="F442" s="108"/>
      <c r="G442" s="109"/>
      <c r="H442" s="110"/>
    </row>
    <row r="443" spans="1:8" x14ac:dyDescent="0.25">
      <c r="A443" s="50" t="s">
        <v>249</v>
      </c>
      <c r="B443" s="51" t="s">
        <v>242</v>
      </c>
      <c r="C443" s="111" t="s">
        <v>340</v>
      </c>
      <c r="D443" s="112"/>
      <c r="E443" s="113"/>
      <c r="F443" s="113"/>
      <c r="G443" s="114"/>
      <c r="H443" s="115"/>
    </row>
    <row r="444" spans="1:8" ht="47.25" x14ac:dyDescent="0.25">
      <c r="A444" s="116" t="s">
        <v>728</v>
      </c>
      <c r="B444" s="65" t="s">
        <v>729</v>
      </c>
      <c r="C444" s="70" t="s">
        <v>821</v>
      </c>
      <c r="D444" s="71"/>
      <c r="E444" s="117"/>
      <c r="F444" s="117"/>
      <c r="G444" s="118"/>
      <c r="H444" s="119"/>
    </row>
    <row r="445" spans="1:8" x14ac:dyDescent="0.25">
      <c r="A445" s="116" t="s">
        <v>252</v>
      </c>
      <c r="B445" s="64" t="s">
        <v>730</v>
      </c>
      <c r="C445" s="58" t="s">
        <v>821</v>
      </c>
      <c r="D445" s="59"/>
      <c r="E445" s="117"/>
      <c r="F445" s="117"/>
      <c r="G445" s="118"/>
      <c r="H445" s="119"/>
    </row>
    <row r="446" spans="1:8" ht="31.5" x14ac:dyDescent="0.25">
      <c r="A446" s="116" t="s">
        <v>253</v>
      </c>
      <c r="B446" s="64" t="s">
        <v>731</v>
      </c>
      <c r="C446" s="70" t="s">
        <v>821</v>
      </c>
      <c r="D446" s="71"/>
      <c r="E446" s="117"/>
      <c r="F446" s="117"/>
      <c r="G446" s="118"/>
      <c r="H446" s="119"/>
    </row>
    <row r="447" spans="1:8" x14ac:dyDescent="0.25">
      <c r="A447" s="116" t="s">
        <v>254</v>
      </c>
      <c r="B447" s="64" t="s">
        <v>732</v>
      </c>
      <c r="C447" s="70" t="s">
        <v>821</v>
      </c>
      <c r="D447" s="71"/>
      <c r="E447" s="117"/>
      <c r="F447" s="117"/>
      <c r="G447" s="118"/>
      <c r="H447" s="119"/>
    </row>
    <row r="448" spans="1:8" ht="31.5" x14ac:dyDescent="0.25">
      <c r="A448" s="116" t="s">
        <v>255</v>
      </c>
      <c r="B448" s="65" t="s">
        <v>733</v>
      </c>
      <c r="C448" s="88" t="s">
        <v>340</v>
      </c>
      <c r="D448" s="120"/>
      <c r="E448" s="117"/>
      <c r="F448" s="117"/>
      <c r="G448" s="118"/>
      <c r="H448" s="119"/>
    </row>
    <row r="449" spans="1:8" x14ac:dyDescent="0.25">
      <c r="A449" s="116" t="s">
        <v>734</v>
      </c>
      <c r="B449" s="64" t="s">
        <v>735</v>
      </c>
      <c r="C449" s="70" t="s">
        <v>821</v>
      </c>
      <c r="D449" s="71"/>
      <c r="E449" s="117"/>
      <c r="F449" s="117"/>
      <c r="G449" s="118"/>
      <c r="H449" s="119"/>
    </row>
    <row r="450" spans="1:8" x14ac:dyDescent="0.25">
      <c r="A450" s="116" t="s">
        <v>736</v>
      </c>
      <c r="B450" s="64" t="s">
        <v>737</v>
      </c>
      <c r="C450" s="70" t="s">
        <v>821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738</v>
      </c>
      <c r="B451" s="122" t="s">
        <v>739</v>
      </c>
      <c r="C451" s="75" t="s">
        <v>821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740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296" t="s">
        <v>741</v>
      </c>
      <c r="B455" s="296"/>
      <c r="C455" s="296"/>
      <c r="D455" s="296"/>
      <c r="E455" s="296"/>
      <c r="F455" s="296"/>
      <c r="G455" s="296"/>
      <c r="H455" s="296"/>
    </row>
    <row r="456" spans="1:8" x14ac:dyDescent="0.25">
      <c r="A456" s="296" t="s">
        <v>742</v>
      </c>
      <c r="B456" s="296"/>
      <c r="C456" s="296"/>
      <c r="D456" s="296"/>
      <c r="E456" s="296"/>
      <c r="F456" s="296"/>
      <c r="G456" s="296"/>
      <c r="H456" s="296"/>
    </row>
    <row r="457" spans="1:8" x14ac:dyDescent="0.25">
      <c r="A457" s="296" t="s">
        <v>743</v>
      </c>
      <c r="B457" s="296"/>
      <c r="C457" s="296"/>
      <c r="D457" s="296"/>
      <c r="E457" s="296"/>
      <c r="F457" s="296"/>
      <c r="G457" s="296"/>
      <c r="H457" s="296"/>
    </row>
    <row r="458" spans="1:8" ht="26.25" customHeight="1" x14ac:dyDescent="0.25">
      <c r="A458" s="306" t="s">
        <v>744</v>
      </c>
      <c r="B458" s="306"/>
      <c r="C458" s="306"/>
      <c r="D458" s="306"/>
      <c r="E458" s="306"/>
      <c r="F458" s="306"/>
      <c r="G458" s="306"/>
      <c r="H458" s="306"/>
    </row>
    <row r="459" spans="1:8" x14ac:dyDescent="0.25">
      <c r="A459" s="288" t="s">
        <v>745</v>
      </c>
      <c r="B459" s="288"/>
      <c r="C459" s="288"/>
      <c r="D459" s="288"/>
      <c r="E459" s="288"/>
      <c r="F459" s="288"/>
      <c r="G459" s="288"/>
      <c r="H459" s="288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20 исп.фин.плана 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20 исп.фин.плана 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Чечёткина Александра Евгеньевна</cp:lastModifiedBy>
  <cp:lastPrinted>2022-05-12T06:25:58Z</cp:lastPrinted>
  <dcterms:created xsi:type="dcterms:W3CDTF">2009-07-27T10:10:26Z</dcterms:created>
  <dcterms:modified xsi:type="dcterms:W3CDTF">2024-05-13T08:23:01Z</dcterms:modified>
</cp:coreProperties>
</file>